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545" activeTab="0"/>
  </bookViews>
  <sheets>
    <sheet name="WPP Sitewise 31.03.2022" sheetId="1" r:id="rId1"/>
  </sheets>
  <definedNames>
    <definedName name="_xlnm.Print_Area" localSheetId="0">'WPP Sitewise 31.03.2022'!$A$1:$H$191</definedName>
    <definedName name="_xlnm.Print_Titles" localSheetId="0">'WPP Sitewise 31.03.2022'!$2:$4</definedName>
  </definedNames>
  <calcPr fullCalcOnLoad="1"/>
</workbook>
</file>

<file path=xl/sharedStrings.xml><?xml version="1.0" encoding="utf-8"?>
<sst xmlns="http://schemas.openxmlformats.org/spreadsheetml/2006/main" count="309" uniqueCount="163">
  <si>
    <t>District</t>
  </si>
  <si>
    <t>Brahmanwel</t>
  </si>
  <si>
    <t>Chalkewadi</t>
  </si>
  <si>
    <t>Dhalgaon</t>
  </si>
  <si>
    <t>Kas</t>
  </si>
  <si>
    <t>Kavadya Dongar</t>
  </si>
  <si>
    <t>Khandke</t>
  </si>
  <si>
    <t>Matrewadi</t>
  </si>
  <si>
    <t>Panchpatta</t>
  </si>
  <si>
    <t>Palsi</t>
  </si>
  <si>
    <t>Thoseghar</t>
  </si>
  <si>
    <t>Vankusavade</t>
  </si>
  <si>
    <t>Varekarwadi</t>
  </si>
  <si>
    <t>Vijaydurga</t>
  </si>
  <si>
    <t>Nandurbar</t>
  </si>
  <si>
    <t>Satara</t>
  </si>
  <si>
    <t>Kolhapur</t>
  </si>
  <si>
    <t>Dhule</t>
  </si>
  <si>
    <t>Sangli</t>
  </si>
  <si>
    <t>Nashik</t>
  </si>
  <si>
    <t>Pune</t>
  </si>
  <si>
    <t>Beed</t>
  </si>
  <si>
    <t>Demo</t>
  </si>
  <si>
    <t>Name of site</t>
  </si>
  <si>
    <t>Dahanu</t>
  </si>
  <si>
    <t>Thane</t>
  </si>
  <si>
    <t>Deogad</t>
  </si>
  <si>
    <t>Sub-total (1)</t>
  </si>
  <si>
    <t>Bonus</t>
  </si>
  <si>
    <t>BHEL</t>
  </si>
  <si>
    <t>Sub-total (2)</t>
  </si>
  <si>
    <t>NEPC</t>
  </si>
  <si>
    <t>Sub-total (3)</t>
  </si>
  <si>
    <t>NEG-Micon</t>
  </si>
  <si>
    <t>IWPL</t>
  </si>
  <si>
    <t>Sub-total (4)</t>
  </si>
  <si>
    <t>Sub-total (5)</t>
  </si>
  <si>
    <t>Gudepachgani</t>
  </si>
  <si>
    <t>Sub-total (6)</t>
  </si>
  <si>
    <t>Sub-total (7)</t>
  </si>
  <si>
    <t>Sub-total (8)</t>
  </si>
  <si>
    <t>Windia</t>
  </si>
  <si>
    <t>Sub-total (9)</t>
  </si>
  <si>
    <t>Motha</t>
  </si>
  <si>
    <t>Sub-total (10)</t>
  </si>
  <si>
    <t>TOTAL</t>
  </si>
  <si>
    <t>Sindhudurga</t>
  </si>
  <si>
    <t>Sautada</t>
  </si>
  <si>
    <t>Aundhewadi</t>
  </si>
  <si>
    <t>Aurangabad</t>
  </si>
  <si>
    <t xml:space="preserve"> </t>
  </si>
  <si>
    <t>Chakala</t>
  </si>
  <si>
    <t>Sub-total (11)</t>
  </si>
  <si>
    <t>A'nagar</t>
  </si>
  <si>
    <t>Sub-total (12)</t>
  </si>
  <si>
    <t>Dismantled</t>
  </si>
  <si>
    <t>REPL</t>
  </si>
  <si>
    <t>Remark</t>
  </si>
  <si>
    <t>A'Nagar</t>
  </si>
  <si>
    <t>Sub-total (13)</t>
  </si>
  <si>
    <t>Ambheri</t>
  </si>
  <si>
    <t>Bhud</t>
  </si>
  <si>
    <t>Vestas Wind Tech</t>
  </si>
  <si>
    <t>Sub-total (14)</t>
  </si>
  <si>
    <t>Sub-total (15)</t>
  </si>
  <si>
    <t>Sub-total (16)</t>
  </si>
  <si>
    <t>Southern Windfarms</t>
  </si>
  <si>
    <t>Khanapur</t>
  </si>
  <si>
    <t>Vestas RRB</t>
  </si>
  <si>
    <t>Elecon</t>
  </si>
  <si>
    <t>RRB Energy</t>
  </si>
  <si>
    <t>Shriram-EPC</t>
  </si>
  <si>
    <t>Pioneer Wincon</t>
  </si>
  <si>
    <t>MW*</t>
  </si>
  <si>
    <t>Regen</t>
  </si>
  <si>
    <t>Sadawaghpur</t>
  </si>
  <si>
    <t>Sub-total (18)</t>
  </si>
  <si>
    <t>Sub-total (19)</t>
  </si>
  <si>
    <t>Kenersys</t>
  </si>
  <si>
    <t>Ghodawat Industries</t>
  </si>
  <si>
    <t>Chavneshwar</t>
  </si>
  <si>
    <t>Sub-total (20)</t>
  </si>
  <si>
    <t>Sub-total (21)</t>
  </si>
  <si>
    <t>Sub-total (17)</t>
  </si>
  <si>
    <t>Sub-total (22)</t>
  </si>
  <si>
    <t>Sub-total (23)</t>
  </si>
  <si>
    <t>No. of Wind Turbines</t>
  </si>
  <si>
    <t>Wind Turbine Make</t>
  </si>
  <si>
    <t>Capacity KW per Turbine</t>
  </si>
  <si>
    <t>Total Capacity MW</t>
  </si>
  <si>
    <t>Sub Total</t>
  </si>
  <si>
    <t>Shriram-Leitwind</t>
  </si>
  <si>
    <t>Maloshi</t>
  </si>
  <si>
    <t>Sub-total (24)</t>
  </si>
  <si>
    <t>Jaibhim</t>
  </si>
  <si>
    <t>Sub-total (25)</t>
  </si>
  <si>
    <t>Agaswadi</t>
  </si>
  <si>
    <t>Suzlon Energy</t>
  </si>
  <si>
    <t>Enercon India</t>
  </si>
  <si>
    <t>Mendhegiri</t>
  </si>
  <si>
    <t>Sub-total (26)</t>
  </si>
  <si>
    <t>Andhralake</t>
  </si>
  <si>
    <t>Sub-total (27)</t>
  </si>
  <si>
    <t>Vaspeth</t>
  </si>
  <si>
    <t>Gamesa</t>
  </si>
  <si>
    <t>Global Wind</t>
  </si>
  <si>
    <t>Vestas</t>
  </si>
  <si>
    <t xml:space="preserve">Vestas </t>
  </si>
  <si>
    <t>IWPL/ NEG-Micon</t>
  </si>
  <si>
    <t xml:space="preserve">Jath </t>
  </si>
  <si>
    <t>Sub-total (28)</t>
  </si>
  <si>
    <t>Jath - 2</t>
  </si>
  <si>
    <t>Sub-total (29)</t>
  </si>
  <si>
    <t>A'nagar &amp; Nashik</t>
  </si>
  <si>
    <t>Ramoshiwadi &amp; Godhewadi</t>
  </si>
  <si>
    <t>Sub-total (30)</t>
  </si>
  <si>
    <t>GE India</t>
  </si>
  <si>
    <t>Winwind</t>
  </si>
  <si>
    <t>Sub-total (31)</t>
  </si>
  <si>
    <t>Humbarne</t>
  </si>
  <si>
    <t>Bothe</t>
  </si>
  <si>
    <t>Sub-total (33)</t>
  </si>
  <si>
    <t>Bhendawade</t>
  </si>
  <si>
    <t>Sub-total (34)</t>
  </si>
  <si>
    <t>Gangadevi</t>
  </si>
  <si>
    <t>Sub-total (32)</t>
  </si>
  <si>
    <t>Sub-total (35)</t>
  </si>
  <si>
    <t>Khokade</t>
  </si>
  <si>
    <t>Inox Wind</t>
  </si>
  <si>
    <t>Shriram EPC</t>
  </si>
  <si>
    <t>Sanmadi</t>
  </si>
  <si>
    <t>Winworld</t>
  </si>
  <si>
    <t>Jadhavwadi</t>
  </si>
  <si>
    <t>Mirkala</t>
  </si>
  <si>
    <t>Ghotane</t>
  </si>
  <si>
    <t>Girijashankarwadi</t>
  </si>
  <si>
    <t>Sub-total (36)</t>
  </si>
  <si>
    <t>Sub-total (37)</t>
  </si>
  <si>
    <t>Sub-total (38)</t>
  </si>
  <si>
    <t>Sub-total (39)</t>
  </si>
  <si>
    <t>Sub-total (40)</t>
  </si>
  <si>
    <t>Sub-total (41)</t>
  </si>
  <si>
    <t>Sub-total (42)</t>
  </si>
  <si>
    <t>NuPower</t>
  </si>
  <si>
    <t>Sindur</t>
  </si>
  <si>
    <t>Sub-total (43)</t>
  </si>
  <si>
    <t xml:space="preserve">Jath-1 </t>
  </si>
  <si>
    <t>Sub-total (44)</t>
  </si>
  <si>
    <t>Nandurpathar</t>
  </si>
  <si>
    <t>Isapur</t>
  </si>
  <si>
    <t>Yavatmal</t>
  </si>
  <si>
    <t>Sub-total (45)</t>
  </si>
  <si>
    <t>Sub-total (46)</t>
  </si>
  <si>
    <t>Sub-total (47)</t>
  </si>
  <si>
    <t>Anjanadi</t>
  </si>
  <si>
    <t>Suzlon</t>
  </si>
  <si>
    <t>Amrawati</t>
  </si>
  <si>
    <t>Kavaldhara</t>
  </si>
  <si>
    <t>Osmanabad</t>
  </si>
  <si>
    <t>Lohara</t>
  </si>
  <si>
    <t>Sub-total (48)</t>
  </si>
  <si>
    <t xml:space="preserve"> Site wise Wind Farm Installations in Maharashtra as on 31st March, 2022 (5010.71 MW)</t>
  </si>
  <si>
    <t>*As on 31st March, 2022</t>
  </si>
</sst>
</file>

<file path=xl/styles.xml><?xml version="1.0" encoding="utf-8"?>
<styleSheet xmlns="http://schemas.openxmlformats.org/spreadsheetml/2006/main">
  <numFmts count="3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_);\(&quot;Rs.&quot;\ #,##0\)"/>
    <numFmt numFmtId="173" formatCode="&quot;Rs.&quot;\ #,##0_);[Red]\(&quot;Rs.&quot;\ #,##0\)"/>
    <numFmt numFmtId="174" formatCode="&quot;Rs.&quot;\ #,##0.00_);\(&quot;Rs.&quot;\ #,##0.00\)"/>
    <numFmt numFmtId="175" formatCode="&quot;Rs.&quot;\ #,##0.00_);[Red]\(&quot;Rs.&quot;\ #,##0.00\)"/>
    <numFmt numFmtId="176" formatCode="_(&quot;Rs.&quot;\ * #,##0_);_(&quot;Rs.&quot;\ * \(#,##0\);_(&quot;Rs.&quot;\ * &quot;-&quot;_);_(@_)"/>
    <numFmt numFmtId="177" formatCode="_(&quot;Rs.&quot;\ * #,##0.00_);_(&quot;Rs.&quot;\ * \(#,##0.00\);_(&quot;Rs.&quot;\ * &quot;-&quot;??_);_(@_)"/>
    <numFmt numFmtId="178" formatCode="0.000"/>
    <numFmt numFmtId="179" formatCode="0.0"/>
    <numFmt numFmtId="180" formatCode="0.000_);\(0.000\)"/>
    <numFmt numFmtId="181" formatCode="#\ ???/???"/>
    <numFmt numFmtId="182" formatCode="0.000E+00"/>
    <numFmt numFmtId="183" formatCode="_(&quot;$&quot;* #,##0.0000_);_(&quot;$&quot;* \(#,##0.0000\);_(&quot;$&quot;* &quot;-&quot;????_);_(@_)"/>
    <numFmt numFmtId="184" formatCode="#\ ?/2"/>
    <numFmt numFmtId="185" formatCode="[$-409]dddd\,\ mmmm\ dd\,\ yyyy"/>
    <numFmt numFmtId="186" formatCode="[$-409]d\-mmm\-yyyy;@"/>
  </numFmts>
  <fonts count="44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8"/>
      <name val="Arial"/>
      <family val="2"/>
    </font>
    <font>
      <b/>
      <sz val="10"/>
      <color indexed="8"/>
      <name val="Book Antiqua"/>
      <family val="1"/>
    </font>
    <font>
      <b/>
      <sz val="12"/>
      <color indexed="8"/>
      <name val="Book Antiqua"/>
      <family val="1"/>
    </font>
    <font>
      <sz val="10"/>
      <color indexed="8"/>
      <name val="Arial"/>
      <family val="2"/>
    </font>
    <font>
      <sz val="10"/>
      <color indexed="8"/>
      <name val="Book Antiqua"/>
      <family val="1"/>
    </font>
    <font>
      <sz val="11"/>
      <color indexed="8"/>
      <name val="Book Antiqu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1" applyNumberFormat="0" applyAlignment="0" applyProtection="0"/>
    <xf numFmtId="0" fontId="38" fillId="0" borderId="6" applyNumberFormat="0" applyFill="0" applyAlignment="0" applyProtection="0"/>
    <xf numFmtId="0" fontId="39" fillId="30" borderId="0" applyNumberFormat="0" applyBorder="0" applyAlignment="0" applyProtection="0"/>
    <xf numFmtId="0" fontId="0" fillId="31" borderId="7" applyNumberFormat="0" applyFont="0" applyAlignment="0" applyProtection="0"/>
    <xf numFmtId="0" fontId="40" fillId="26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178" fontId="4" fillId="32" borderId="10" xfId="0" applyNumberFormat="1" applyFont="1" applyFill="1" applyBorder="1" applyAlignment="1">
      <alignment horizontal="right" vertical="top" wrapText="1"/>
    </xf>
    <xf numFmtId="0" fontId="5" fillId="0" borderId="11" xfId="0" applyFont="1" applyBorder="1" applyAlignment="1">
      <alignment/>
    </xf>
    <xf numFmtId="0" fontId="6" fillId="0" borderId="0" xfId="0" applyFont="1" applyAlignment="1">
      <alignment/>
    </xf>
    <xf numFmtId="0" fontId="5" fillId="0" borderId="0" xfId="0" applyFont="1" applyAlignment="1">
      <alignment horizontal="center"/>
    </xf>
    <xf numFmtId="0" fontId="7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right" vertical="top" wrapText="1"/>
    </xf>
    <xf numFmtId="178" fontId="7" fillId="0" borderId="10" xfId="0" applyNumberFormat="1" applyFont="1" applyBorder="1" applyAlignment="1">
      <alignment horizontal="right" vertical="top" wrapText="1"/>
    </xf>
    <xf numFmtId="0" fontId="7" fillId="0" borderId="11" xfId="0" applyFont="1" applyBorder="1" applyAlignment="1">
      <alignment/>
    </xf>
    <xf numFmtId="0" fontId="8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right" vertical="top" wrapText="1"/>
    </xf>
    <xf numFmtId="178" fontId="4" fillId="0" borderId="10" xfId="0" applyNumberFormat="1" applyFont="1" applyBorder="1" applyAlignment="1">
      <alignment horizontal="right" vertical="top" wrapText="1"/>
    </xf>
    <xf numFmtId="0" fontId="4" fillId="0" borderId="11" xfId="0" applyFont="1" applyBorder="1" applyAlignment="1">
      <alignment/>
    </xf>
    <xf numFmtId="0" fontId="5" fillId="0" borderId="0" xfId="0" applyFont="1" applyAlignment="1">
      <alignment/>
    </xf>
    <xf numFmtId="0" fontId="4" fillId="0" borderId="11" xfId="0" applyFont="1" applyBorder="1" applyAlignment="1">
      <alignment/>
    </xf>
    <xf numFmtId="0" fontId="8" fillId="0" borderId="0" xfId="0" applyFont="1" applyBorder="1" applyAlignment="1">
      <alignment/>
    </xf>
    <xf numFmtId="0" fontId="8" fillId="0" borderId="11" xfId="0" applyFont="1" applyBorder="1" applyAlignment="1">
      <alignment/>
    </xf>
    <xf numFmtId="0" fontId="7" fillId="32" borderId="10" xfId="0" applyFont="1" applyFill="1" applyBorder="1" applyAlignment="1">
      <alignment horizontal="center" wrapText="1"/>
    </xf>
    <xf numFmtId="0" fontId="7" fillId="32" borderId="10" xfId="0" applyFont="1" applyFill="1" applyBorder="1" applyAlignment="1">
      <alignment horizontal="right" vertical="top" wrapText="1"/>
    </xf>
    <xf numFmtId="178" fontId="7" fillId="32" borderId="10" xfId="0" applyNumberFormat="1" applyFont="1" applyFill="1" applyBorder="1" applyAlignment="1">
      <alignment horizontal="right" vertical="top" wrapText="1"/>
    </xf>
    <xf numFmtId="0" fontId="4" fillId="32" borderId="10" xfId="0" applyFont="1" applyFill="1" applyBorder="1" applyAlignment="1">
      <alignment horizontal="center" wrapText="1"/>
    </xf>
    <xf numFmtId="0" fontId="4" fillId="32" borderId="10" xfId="0" applyFont="1" applyFill="1" applyBorder="1" applyAlignment="1">
      <alignment horizontal="right" vertical="top" wrapText="1"/>
    </xf>
    <xf numFmtId="0" fontId="5" fillId="0" borderId="11" xfId="0" applyFont="1" applyBorder="1" applyAlignment="1">
      <alignment/>
    </xf>
    <xf numFmtId="0" fontId="5" fillId="0" borderId="0" xfId="0" applyFont="1" applyBorder="1" applyAlignment="1">
      <alignment/>
    </xf>
    <xf numFmtId="0" fontId="8" fillId="0" borderId="10" xfId="0" applyFont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0" fontId="8" fillId="0" borderId="0" xfId="0" applyFont="1" applyAlignment="1">
      <alignment wrapText="1"/>
    </xf>
    <xf numFmtId="0" fontId="8" fillId="0" borderId="10" xfId="0" applyFont="1" applyBorder="1" applyAlignment="1">
      <alignment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wrapText="1"/>
    </xf>
    <xf numFmtId="0" fontId="9" fillId="0" borderId="10" xfId="0" applyFont="1" applyBorder="1" applyAlignment="1">
      <alignment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8" fillId="0" borderId="0" xfId="0" applyFont="1" applyAlignment="1">
      <alignment horizontal="center"/>
    </xf>
    <xf numFmtId="0" fontId="4" fillId="0" borderId="12" xfId="0" applyFont="1" applyBorder="1" applyAlignment="1">
      <alignment horizontal="center" wrapText="1"/>
    </xf>
    <xf numFmtId="178" fontId="4" fillId="0" borderId="12" xfId="0" applyNumberFormat="1" applyFont="1" applyBorder="1" applyAlignment="1">
      <alignment horizontal="right" vertical="top" wrapText="1"/>
    </xf>
    <xf numFmtId="0" fontId="7" fillId="0" borderId="12" xfId="0" applyFont="1" applyBorder="1" applyAlignment="1">
      <alignment horizontal="center" vertical="top" wrapText="1"/>
    </xf>
    <xf numFmtId="0" fontId="4" fillId="0" borderId="11" xfId="0" applyFont="1" applyBorder="1" applyAlignment="1">
      <alignment vertical="top" wrapText="1"/>
    </xf>
    <xf numFmtId="0" fontId="4" fillId="0" borderId="13" xfId="0" applyFont="1" applyBorder="1" applyAlignment="1">
      <alignment horizontal="center" wrapText="1"/>
    </xf>
    <xf numFmtId="0" fontId="5" fillId="0" borderId="10" xfId="0" applyFont="1" applyBorder="1" applyAlignment="1">
      <alignment horizontal="right"/>
    </xf>
    <xf numFmtId="0" fontId="5" fillId="0" borderId="0" xfId="0" applyFont="1" applyAlignment="1">
      <alignment horizontal="right"/>
    </xf>
    <xf numFmtId="0" fontId="7" fillId="0" borderId="13" xfId="0" applyFont="1" applyBorder="1" applyAlignment="1">
      <alignment horizontal="center" vertical="top" wrapText="1"/>
    </xf>
    <xf numFmtId="178" fontId="4" fillId="0" borderId="14" xfId="0" applyNumberFormat="1" applyFont="1" applyBorder="1" applyAlignment="1">
      <alignment horizontal="right" vertical="top" wrapText="1"/>
    </xf>
    <xf numFmtId="178" fontId="4" fillId="0" borderId="13" xfId="0" applyNumberFormat="1" applyFont="1" applyBorder="1" applyAlignment="1">
      <alignment horizontal="right" vertical="top" wrapText="1"/>
    </xf>
    <xf numFmtId="0" fontId="7" fillId="32" borderId="10" xfId="0" applyFont="1" applyFill="1" applyBorder="1" applyAlignment="1">
      <alignment horizontal="center" vertical="top" wrapText="1"/>
    </xf>
    <xf numFmtId="0" fontId="7" fillId="0" borderId="11" xfId="0" applyFont="1" applyBorder="1" applyAlignment="1">
      <alignment horizontal="center" wrapText="1"/>
    </xf>
    <xf numFmtId="0" fontId="4" fillId="0" borderId="10" xfId="0" applyFont="1" applyBorder="1" applyAlignment="1">
      <alignment vertical="top"/>
    </xf>
    <xf numFmtId="0" fontId="8" fillId="0" borderId="10" xfId="0" applyFont="1" applyBorder="1" applyAlignment="1">
      <alignment horizontal="right" wrapText="1"/>
    </xf>
    <xf numFmtId="0" fontId="8" fillId="0" borderId="0" xfId="0" applyFont="1" applyAlignment="1">
      <alignment horizontal="right" wrapText="1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8" fillId="0" borderId="0" xfId="0" applyFont="1" applyAlignment="1">
      <alignment horizontal="right"/>
    </xf>
    <xf numFmtId="178" fontId="5" fillId="0" borderId="0" xfId="0" applyNumberFormat="1" applyFont="1" applyBorder="1" applyAlignment="1">
      <alignment/>
    </xf>
    <xf numFmtId="0" fontId="4" fillId="0" borderId="10" xfId="0" applyFont="1" applyBorder="1" applyAlignment="1">
      <alignment horizontal="center" vertical="top" wrapText="1"/>
    </xf>
    <xf numFmtId="0" fontId="4" fillId="32" borderId="10" xfId="0" applyFont="1" applyFill="1" applyBorder="1" applyAlignment="1">
      <alignment horizontal="center" vertical="top" wrapText="1"/>
    </xf>
    <xf numFmtId="178" fontId="8" fillId="0" borderId="0" xfId="0" applyNumberFormat="1" applyFont="1" applyAlignment="1">
      <alignment/>
    </xf>
    <xf numFmtId="0" fontId="7" fillId="33" borderId="12" xfId="0" applyFont="1" applyFill="1" applyBorder="1" applyAlignment="1">
      <alignment horizontal="center" vertical="top" wrapText="1"/>
    </xf>
    <xf numFmtId="0" fontId="7" fillId="33" borderId="10" xfId="0" applyFont="1" applyFill="1" applyBorder="1" applyAlignment="1">
      <alignment horizontal="center" vertical="top" wrapText="1"/>
    </xf>
    <xf numFmtId="0" fontId="7" fillId="18" borderId="10" xfId="0" applyFont="1" applyFill="1" applyBorder="1" applyAlignment="1">
      <alignment horizontal="center" vertical="top" wrapText="1"/>
    </xf>
    <xf numFmtId="0" fontId="7" fillId="18" borderId="12" xfId="0" applyFont="1" applyFill="1" applyBorder="1" applyAlignment="1">
      <alignment horizontal="center" vertical="top" wrapText="1"/>
    </xf>
    <xf numFmtId="0" fontId="7" fillId="18" borderId="13" xfId="0" applyFont="1" applyFill="1" applyBorder="1" applyAlignment="1">
      <alignment horizontal="center" vertical="top"/>
    </xf>
    <xf numFmtId="0" fontId="7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7" fillId="0" borderId="12" xfId="0" applyFont="1" applyBorder="1" applyAlignment="1">
      <alignment horizontal="center" wrapText="1"/>
    </xf>
    <xf numFmtId="0" fontId="7" fillId="0" borderId="14" xfId="0" applyFont="1" applyBorder="1" applyAlignment="1">
      <alignment horizontal="center" wrapText="1"/>
    </xf>
    <xf numFmtId="178" fontId="7" fillId="0" borderId="12" xfId="0" applyNumberFormat="1" applyFont="1" applyBorder="1" applyAlignment="1">
      <alignment horizontal="center" vertical="top" wrapText="1"/>
    </xf>
    <xf numFmtId="178" fontId="7" fillId="0" borderId="14" xfId="0" applyNumberFormat="1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178" fontId="4" fillId="0" borderId="12" xfId="0" applyNumberFormat="1" applyFont="1" applyBorder="1" applyAlignment="1">
      <alignment horizontal="center" vertical="top" wrapText="1"/>
    </xf>
    <xf numFmtId="178" fontId="4" fillId="0" borderId="14" xfId="0" applyNumberFormat="1" applyFont="1" applyBorder="1" applyAlignment="1">
      <alignment horizontal="center" vertical="top" wrapText="1"/>
    </xf>
    <xf numFmtId="178" fontId="4" fillId="0" borderId="13" xfId="0" applyNumberFormat="1" applyFont="1" applyBorder="1" applyAlignment="1">
      <alignment horizontal="center" vertical="top" wrapText="1"/>
    </xf>
    <xf numFmtId="0" fontId="7" fillId="0" borderId="12" xfId="0" applyFont="1" applyBorder="1" applyAlignment="1">
      <alignment horizontal="right" vertical="top" wrapText="1"/>
    </xf>
    <xf numFmtId="0" fontId="7" fillId="0" borderId="13" xfId="0" applyFont="1" applyBorder="1" applyAlignment="1">
      <alignment horizontal="right" vertical="top" wrapText="1"/>
    </xf>
    <xf numFmtId="0" fontId="7" fillId="33" borderId="10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178" fontId="4" fillId="0" borderId="12" xfId="0" applyNumberFormat="1" applyFont="1" applyBorder="1" applyAlignment="1">
      <alignment horizontal="right" vertical="top" wrapText="1"/>
    </xf>
    <xf numFmtId="178" fontId="4" fillId="0" borderId="14" xfId="0" applyNumberFormat="1" applyFont="1" applyBorder="1" applyAlignment="1">
      <alignment horizontal="right" vertical="top" wrapText="1"/>
    </xf>
    <xf numFmtId="178" fontId="4" fillId="0" borderId="13" xfId="0" applyNumberFormat="1" applyFont="1" applyBorder="1" applyAlignment="1">
      <alignment horizontal="right" vertical="top" wrapText="1"/>
    </xf>
    <xf numFmtId="0" fontId="7" fillId="0" borderId="12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top" wrapText="1"/>
    </xf>
    <xf numFmtId="0" fontId="7" fillId="33" borderId="14" xfId="0" applyFont="1" applyFill="1" applyBorder="1" applyAlignment="1">
      <alignment horizontal="center" vertical="top" wrapText="1"/>
    </xf>
    <xf numFmtId="0" fontId="7" fillId="33" borderId="13" xfId="0" applyFont="1" applyFill="1" applyBorder="1" applyAlignment="1">
      <alignment horizontal="center" vertical="top" wrapText="1"/>
    </xf>
    <xf numFmtId="0" fontId="7" fillId="18" borderId="12" xfId="0" applyFont="1" applyFill="1" applyBorder="1" applyAlignment="1">
      <alignment horizontal="center" vertical="top" wrapText="1"/>
    </xf>
    <xf numFmtId="0" fontId="7" fillId="18" borderId="13" xfId="0" applyFont="1" applyFill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0" fontId="8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178" fontId="4" fillId="0" borderId="10" xfId="0" applyNumberFormat="1" applyFont="1" applyBorder="1" applyAlignment="1">
      <alignment horizontal="right" vertical="top" wrapText="1"/>
    </xf>
    <xf numFmtId="0" fontId="7" fillId="18" borderId="14" xfId="0" applyFont="1" applyFill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7" fillId="0" borderId="10" xfId="0" applyFont="1" applyBorder="1" applyAlignment="1">
      <alignment horizontal="right" vertical="top" wrapText="1"/>
    </xf>
    <xf numFmtId="0" fontId="7" fillId="0" borderId="14" xfId="0" applyFont="1" applyBorder="1" applyAlignment="1">
      <alignment horizontal="right" vertical="top" wrapText="1"/>
    </xf>
    <xf numFmtId="0" fontId="7" fillId="0" borderId="13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 wrapText="1"/>
    </xf>
    <xf numFmtId="178" fontId="7" fillId="0" borderId="13" xfId="0" applyNumberFormat="1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right" vertical="center" wrapText="1"/>
    </xf>
    <xf numFmtId="0" fontId="4" fillId="0" borderId="15" xfId="0" applyFont="1" applyBorder="1" applyAlignment="1">
      <alignment horizontal="left" vertical="top"/>
    </xf>
    <xf numFmtId="0" fontId="4" fillId="0" borderId="16" xfId="0" applyFont="1" applyBorder="1" applyAlignment="1">
      <alignment horizontal="left" vertical="top"/>
    </xf>
    <xf numFmtId="0" fontId="7" fillId="18" borderId="10" xfId="0" applyFont="1" applyFill="1" applyBorder="1" applyAlignment="1">
      <alignment horizontal="center" vertical="top" wrapText="1"/>
    </xf>
    <xf numFmtId="0" fontId="7" fillId="18" borderId="17" xfId="0" applyFont="1" applyFill="1" applyBorder="1" applyAlignment="1">
      <alignment horizontal="center" vertical="top"/>
    </xf>
    <xf numFmtId="0" fontId="7" fillId="18" borderId="18" xfId="0" applyFont="1" applyFill="1" applyBorder="1" applyAlignment="1">
      <alignment horizontal="center" vertical="top"/>
    </xf>
    <xf numFmtId="0" fontId="7" fillId="0" borderId="19" xfId="0" applyFont="1" applyBorder="1" applyAlignment="1">
      <alignment horizontal="center" vertical="top" wrapText="1"/>
    </xf>
    <xf numFmtId="0" fontId="7" fillId="0" borderId="20" xfId="0" applyFont="1" applyBorder="1" applyAlignment="1">
      <alignment horizontal="center" vertical="top" wrapText="1"/>
    </xf>
    <xf numFmtId="0" fontId="4" fillId="32" borderId="10" xfId="0" applyFont="1" applyFill="1" applyBorder="1" applyAlignment="1">
      <alignment horizontal="left" vertical="top" wrapText="1"/>
    </xf>
    <xf numFmtId="0" fontId="7" fillId="33" borderId="12" xfId="0" applyFont="1" applyFill="1" applyBorder="1" applyAlignment="1">
      <alignment horizontal="center" vertical="top"/>
    </xf>
    <xf numFmtId="0" fontId="7" fillId="33" borderId="13" xfId="0" applyFont="1" applyFill="1" applyBorder="1" applyAlignment="1">
      <alignment horizontal="center" vertical="top"/>
    </xf>
    <xf numFmtId="0" fontId="7" fillId="32" borderId="12" xfId="0" applyFont="1" applyFill="1" applyBorder="1" applyAlignment="1">
      <alignment horizontal="center" vertical="top" wrapText="1"/>
    </xf>
    <xf numFmtId="0" fontId="7" fillId="32" borderId="14" xfId="0" applyFont="1" applyFill="1" applyBorder="1" applyAlignment="1">
      <alignment horizontal="center" vertical="top" wrapText="1"/>
    </xf>
    <xf numFmtId="0" fontId="7" fillId="32" borderId="13" xfId="0" applyFont="1" applyFill="1" applyBorder="1" applyAlignment="1">
      <alignment horizontal="center" vertical="top" wrapText="1"/>
    </xf>
    <xf numFmtId="178" fontId="7" fillId="0" borderId="12" xfId="0" applyNumberFormat="1" applyFont="1" applyBorder="1" applyAlignment="1">
      <alignment horizontal="right" vertical="top" wrapText="1"/>
    </xf>
    <xf numFmtId="178" fontId="7" fillId="0" borderId="14" xfId="0" applyNumberFormat="1" applyFont="1" applyBorder="1" applyAlignment="1">
      <alignment horizontal="right" vertical="top" wrapText="1"/>
    </xf>
    <xf numFmtId="178" fontId="7" fillId="0" borderId="13" xfId="0" applyNumberFormat="1" applyFont="1" applyBorder="1" applyAlignment="1">
      <alignment horizontal="right" vertical="top" wrapText="1"/>
    </xf>
    <xf numFmtId="178" fontId="4" fillId="32" borderId="12" xfId="0" applyNumberFormat="1" applyFont="1" applyFill="1" applyBorder="1" applyAlignment="1">
      <alignment horizontal="center" vertical="top" wrapText="1"/>
    </xf>
    <xf numFmtId="178" fontId="4" fillId="32" borderId="14" xfId="0" applyNumberFormat="1" applyFont="1" applyFill="1" applyBorder="1" applyAlignment="1">
      <alignment horizontal="center" vertical="top" wrapText="1"/>
    </xf>
    <xf numFmtId="178" fontId="4" fillId="32" borderId="13" xfId="0" applyNumberFormat="1" applyFont="1" applyFill="1" applyBorder="1" applyAlignment="1">
      <alignment horizontal="center" vertical="top" wrapText="1"/>
    </xf>
    <xf numFmtId="0" fontId="4" fillId="32" borderId="12" xfId="0" applyFont="1" applyFill="1" applyBorder="1" applyAlignment="1">
      <alignment horizontal="center" wrapText="1"/>
    </xf>
    <xf numFmtId="0" fontId="4" fillId="32" borderId="14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horizontal="center" wrapText="1"/>
    </xf>
    <xf numFmtId="0" fontId="7" fillId="18" borderId="12" xfId="0" applyFont="1" applyFill="1" applyBorder="1" applyAlignment="1">
      <alignment horizontal="center" vertical="top"/>
    </xf>
    <xf numFmtId="0" fontId="7" fillId="18" borderId="13" xfId="0" applyFont="1" applyFill="1" applyBorder="1" applyAlignment="1">
      <alignment horizontal="center"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97"/>
  <sheetViews>
    <sheetView tabSelected="1" zoomScaleSheetLayoutView="115" zoomScalePageLayoutView="0" workbookViewId="0" topLeftCell="A1">
      <selection activeCell="C199" sqref="C199"/>
    </sheetView>
  </sheetViews>
  <sheetFormatPr defaultColWidth="8.8515625" defaultRowHeight="12.75"/>
  <cols>
    <col min="1" max="1" width="14.57421875" style="35" bestFit="1" customWidth="1"/>
    <col min="2" max="2" width="11.28125" style="35" customWidth="1"/>
    <col min="3" max="3" width="8.8515625" style="10" customWidth="1"/>
    <col min="4" max="4" width="5.28125" style="10" customWidth="1"/>
    <col min="5" max="5" width="13.7109375" style="35" customWidth="1"/>
    <col min="6" max="6" width="8.421875" style="10" bestFit="1" customWidth="1"/>
    <col min="7" max="7" width="13.8515625" style="10" customWidth="1"/>
    <col min="8" max="8" width="9.28125" style="53" customWidth="1"/>
    <col min="9" max="9" width="10.28125" style="29" hidden="1" customWidth="1"/>
    <col min="10" max="11" width="8.8515625" style="10" customWidth="1"/>
    <col min="12" max="12" width="9.421875" style="10" bestFit="1" customWidth="1"/>
    <col min="13" max="16384" width="8.8515625" style="10" customWidth="1"/>
  </cols>
  <sheetData>
    <row r="1" spans="1:9" s="3" customFormat="1" ht="19.5" customHeight="1">
      <c r="A1" s="99" t="s">
        <v>161</v>
      </c>
      <c r="B1" s="100"/>
      <c r="C1" s="100"/>
      <c r="D1" s="100"/>
      <c r="E1" s="100"/>
      <c r="F1" s="100"/>
      <c r="G1" s="100"/>
      <c r="H1" s="101"/>
      <c r="I1" s="2"/>
    </row>
    <row r="2" spans="1:9" s="4" customFormat="1" ht="13.5" customHeight="1">
      <c r="A2" s="105" t="s">
        <v>23</v>
      </c>
      <c r="B2" s="105" t="s">
        <v>0</v>
      </c>
      <c r="C2" s="105" t="s">
        <v>86</v>
      </c>
      <c r="D2" s="105" t="s">
        <v>90</v>
      </c>
      <c r="E2" s="105" t="s">
        <v>87</v>
      </c>
      <c r="F2" s="105" t="s">
        <v>88</v>
      </c>
      <c r="G2" s="105" t="s">
        <v>89</v>
      </c>
      <c r="H2" s="108" t="s">
        <v>90</v>
      </c>
      <c r="I2" s="107" t="s">
        <v>57</v>
      </c>
    </row>
    <row r="3" spans="1:9" s="4" customFormat="1" ht="13.5" customHeight="1">
      <c r="A3" s="105"/>
      <c r="B3" s="105"/>
      <c r="C3" s="105"/>
      <c r="D3" s="105"/>
      <c r="E3" s="105"/>
      <c r="F3" s="105"/>
      <c r="G3" s="105"/>
      <c r="H3" s="108"/>
      <c r="I3" s="107"/>
    </row>
    <row r="4" spans="1:9" s="4" customFormat="1" ht="25.5" customHeight="1">
      <c r="A4" s="105"/>
      <c r="B4" s="105"/>
      <c r="C4" s="105"/>
      <c r="D4" s="105"/>
      <c r="E4" s="105"/>
      <c r="F4" s="105"/>
      <c r="G4" s="105"/>
      <c r="H4" s="108"/>
      <c r="I4" s="107"/>
    </row>
    <row r="5" spans="1:9" ht="16.5" customHeight="1">
      <c r="A5" s="5" t="s">
        <v>24</v>
      </c>
      <c r="B5" s="5" t="s">
        <v>25</v>
      </c>
      <c r="C5" s="6">
        <v>1</v>
      </c>
      <c r="D5" s="95"/>
      <c r="E5" s="5" t="s">
        <v>106</v>
      </c>
      <c r="F5" s="7">
        <v>90</v>
      </c>
      <c r="G5" s="8">
        <f>C5*F5/1000</f>
        <v>0.09</v>
      </c>
      <c r="H5" s="102"/>
      <c r="I5" s="9" t="s">
        <v>22</v>
      </c>
    </row>
    <row r="6" spans="1:9" ht="16.5" customHeight="1">
      <c r="A6" s="84" t="s">
        <v>26</v>
      </c>
      <c r="B6" s="89" t="s">
        <v>46</v>
      </c>
      <c r="C6" s="6">
        <v>10</v>
      </c>
      <c r="D6" s="95"/>
      <c r="E6" s="5" t="s">
        <v>107</v>
      </c>
      <c r="F6" s="7">
        <v>55</v>
      </c>
      <c r="G6" s="8">
        <f>C6*F6/1000</f>
        <v>0.55</v>
      </c>
      <c r="H6" s="102"/>
      <c r="I6" s="9" t="s">
        <v>22</v>
      </c>
    </row>
    <row r="7" spans="1:9" ht="13.5">
      <c r="A7" s="85"/>
      <c r="B7" s="91"/>
      <c r="C7" s="6">
        <v>10</v>
      </c>
      <c r="D7" s="95"/>
      <c r="E7" s="5" t="s">
        <v>28</v>
      </c>
      <c r="F7" s="7">
        <v>55</v>
      </c>
      <c r="G7" s="8">
        <f>C7*F7/1000</f>
        <v>0.55</v>
      </c>
      <c r="H7" s="102"/>
      <c r="I7" s="9" t="s">
        <v>22</v>
      </c>
    </row>
    <row r="8" spans="1:9" ht="13.5">
      <c r="A8" s="86"/>
      <c r="B8" s="90"/>
      <c r="C8" s="6">
        <v>8</v>
      </c>
      <c r="D8" s="95"/>
      <c r="E8" s="5" t="s">
        <v>97</v>
      </c>
      <c r="F8" s="7">
        <v>1250</v>
      </c>
      <c r="G8" s="8">
        <f>C8*F8/1000</f>
        <v>10</v>
      </c>
      <c r="H8" s="102"/>
      <c r="I8" s="9"/>
    </row>
    <row r="9" spans="1:9" ht="13.5">
      <c r="A9" s="59" t="s">
        <v>13</v>
      </c>
      <c r="B9" s="5" t="s">
        <v>46</v>
      </c>
      <c r="C9" s="6">
        <v>6</v>
      </c>
      <c r="D9" s="95"/>
      <c r="E9" s="5" t="s">
        <v>29</v>
      </c>
      <c r="F9" s="7">
        <v>250</v>
      </c>
      <c r="G9" s="8">
        <f>C9*F9/1000</f>
        <v>1.5</v>
      </c>
      <c r="H9" s="102"/>
      <c r="I9" s="9" t="s">
        <v>22</v>
      </c>
    </row>
    <row r="10" spans="1:9" s="15" customFormat="1" ht="15">
      <c r="A10" s="64" t="s">
        <v>27</v>
      </c>
      <c r="B10" s="64"/>
      <c r="C10" s="11"/>
      <c r="D10" s="11">
        <f>SUM(C5:C9)</f>
        <v>35</v>
      </c>
      <c r="E10" s="55"/>
      <c r="F10" s="12"/>
      <c r="G10" s="12"/>
      <c r="H10" s="13">
        <f>SUM(G5:G9)</f>
        <v>12.69</v>
      </c>
      <c r="I10" s="14"/>
    </row>
    <row r="11" spans="1:9" ht="13.5">
      <c r="A11" s="77" t="s">
        <v>2</v>
      </c>
      <c r="B11" s="78" t="s">
        <v>15</v>
      </c>
      <c r="C11" s="6">
        <v>8</v>
      </c>
      <c r="D11" s="95"/>
      <c r="E11" s="5" t="s">
        <v>29</v>
      </c>
      <c r="F11" s="7">
        <v>250</v>
      </c>
      <c r="G11" s="8">
        <f aca="true" t="shared" si="0" ref="G11:G19">C11*F11/1000</f>
        <v>2</v>
      </c>
      <c r="H11" s="102"/>
      <c r="I11" s="9" t="s">
        <v>22</v>
      </c>
    </row>
    <row r="12" spans="1:9" ht="13.5">
      <c r="A12" s="77"/>
      <c r="B12" s="78"/>
      <c r="C12" s="6">
        <v>3</v>
      </c>
      <c r="D12" s="95"/>
      <c r="E12" s="5" t="s">
        <v>97</v>
      </c>
      <c r="F12" s="7">
        <v>1250</v>
      </c>
      <c r="G12" s="8">
        <f t="shared" si="0"/>
        <v>3.75</v>
      </c>
      <c r="H12" s="102"/>
      <c r="I12" s="9" t="s">
        <v>22</v>
      </c>
    </row>
    <row r="13" spans="1:9" ht="13.5">
      <c r="A13" s="77"/>
      <c r="B13" s="78"/>
      <c r="C13" s="6">
        <v>2</v>
      </c>
      <c r="D13" s="95"/>
      <c r="E13" s="5" t="s">
        <v>31</v>
      </c>
      <c r="F13" s="7">
        <v>225</v>
      </c>
      <c r="G13" s="8">
        <f t="shared" si="0"/>
        <v>0.45</v>
      </c>
      <c r="H13" s="102"/>
      <c r="I13" s="9"/>
    </row>
    <row r="14" spans="1:9" ht="13.5">
      <c r="A14" s="77"/>
      <c r="B14" s="78"/>
      <c r="C14" s="6">
        <v>1</v>
      </c>
      <c r="D14" s="95"/>
      <c r="E14" s="5" t="s">
        <v>56</v>
      </c>
      <c r="F14" s="7">
        <v>320</v>
      </c>
      <c r="G14" s="8">
        <f t="shared" si="0"/>
        <v>0.32</v>
      </c>
      <c r="H14" s="102"/>
      <c r="I14" s="9" t="s">
        <v>55</v>
      </c>
    </row>
    <row r="15" spans="1:9" ht="13.5">
      <c r="A15" s="77"/>
      <c r="B15" s="78"/>
      <c r="C15" s="6">
        <v>16</v>
      </c>
      <c r="D15" s="95"/>
      <c r="E15" s="5" t="s">
        <v>97</v>
      </c>
      <c r="F15" s="7">
        <v>350</v>
      </c>
      <c r="G15" s="8">
        <f t="shared" si="0"/>
        <v>5.6</v>
      </c>
      <c r="H15" s="102"/>
      <c r="I15" s="9"/>
    </row>
    <row r="16" spans="1:9" ht="16.5" customHeight="1">
      <c r="A16" s="77"/>
      <c r="B16" s="78"/>
      <c r="C16" s="6">
        <v>8</v>
      </c>
      <c r="D16" s="95"/>
      <c r="E16" s="5" t="s">
        <v>68</v>
      </c>
      <c r="F16" s="7">
        <v>225</v>
      </c>
      <c r="G16" s="8">
        <f t="shared" si="0"/>
        <v>1.8</v>
      </c>
      <c r="H16" s="102"/>
      <c r="I16" s="9"/>
    </row>
    <row r="17" spans="1:9" ht="15" customHeight="1">
      <c r="A17" s="77"/>
      <c r="B17" s="78"/>
      <c r="C17" s="6">
        <v>10</v>
      </c>
      <c r="D17" s="95"/>
      <c r="E17" s="5" t="s">
        <v>68</v>
      </c>
      <c r="F17" s="7">
        <v>500</v>
      </c>
      <c r="G17" s="8">
        <f t="shared" si="0"/>
        <v>5</v>
      </c>
      <c r="H17" s="102"/>
      <c r="I17" s="9"/>
    </row>
    <row r="18" spans="1:9" ht="13.5">
      <c r="A18" s="77"/>
      <c r="B18" s="78"/>
      <c r="C18" s="6">
        <v>20</v>
      </c>
      <c r="D18" s="95"/>
      <c r="E18" s="5" t="s">
        <v>98</v>
      </c>
      <c r="F18" s="7">
        <v>230</v>
      </c>
      <c r="G18" s="8">
        <f t="shared" si="0"/>
        <v>4.6</v>
      </c>
      <c r="H18" s="102"/>
      <c r="I18" s="9"/>
    </row>
    <row r="19" spans="1:9" ht="13.5">
      <c r="A19" s="77"/>
      <c r="B19" s="78"/>
      <c r="C19" s="6">
        <v>8</v>
      </c>
      <c r="D19" s="95"/>
      <c r="E19" s="5" t="s">
        <v>98</v>
      </c>
      <c r="F19" s="7">
        <v>600</v>
      </c>
      <c r="G19" s="8">
        <f t="shared" si="0"/>
        <v>4.8</v>
      </c>
      <c r="H19" s="102"/>
      <c r="I19" s="9"/>
    </row>
    <row r="20" spans="1:9" s="15" customFormat="1" ht="15">
      <c r="A20" s="64" t="s">
        <v>30</v>
      </c>
      <c r="B20" s="64"/>
      <c r="C20" s="11"/>
      <c r="D20" s="11">
        <f>SUM(C11:C19)</f>
        <v>76</v>
      </c>
      <c r="E20" s="55"/>
      <c r="F20" s="12"/>
      <c r="G20" s="12"/>
      <c r="H20" s="13">
        <v>28</v>
      </c>
      <c r="I20" s="16"/>
    </row>
    <row r="21" spans="1:9" ht="14.25" customHeight="1">
      <c r="A21" s="84" t="s">
        <v>10</v>
      </c>
      <c r="B21" s="89" t="s">
        <v>15</v>
      </c>
      <c r="C21" s="6">
        <v>36</v>
      </c>
      <c r="D21" s="65"/>
      <c r="E21" s="5" t="s">
        <v>68</v>
      </c>
      <c r="F21" s="7">
        <v>225</v>
      </c>
      <c r="G21" s="8">
        <f>C21*F21/1000</f>
        <v>8.1</v>
      </c>
      <c r="H21" s="67"/>
      <c r="I21" s="16"/>
    </row>
    <row r="22" spans="1:9" ht="13.5">
      <c r="A22" s="85"/>
      <c r="B22" s="91"/>
      <c r="C22" s="6">
        <v>52</v>
      </c>
      <c r="D22" s="66"/>
      <c r="E22" s="5" t="s">
        <v>98</v>
      </c>
      <c r="F22" s="7">
        <v>230</v>
      </c>
      <c r="G22" s="8">
        <f>C22*F22/1000</f>
        <v>11.96</v>
      </c>
      <c r="H22" s="68"/>
      <c r="I22" s="16"/>
    </row>
    <row r="23" spans="1:9" ht="13.5">
      <c r="A23" s="85"/>
      <c r="B23" s="91"/>
      <c r="C23" s="6">
        <v>18</v>
      </c>
      <c r="D23" s="66"/>
      <c r="E23" s="5" t="s">
        <v>98</v>
      </c>
      <c r="F23" s="7">
        <v>600</v>
      </c>
      <c r="G23" s="8">
        <f>C23*F23/1000</f>
        <v>10.8</v>
      </c>
      <c r="H23" s="68"/>
      <c r="I23" s="16"/>
    </row>
    <row r="24" spans="1:9" ht="13.5">
      <c r="A24" s="85"/>
      <c r="B24" s="91"/>
      <c r="C24" s="6">
        <v>8</v>
      </c>
      <c r="D24" s="66"/>
      <c r="E24" s="5" t="s">
        <v>98</v>
      </c>
      <c r="F24" s="7">
        <v>800</v>
      </c>
      <c r="G24" s="8">
        <f>C24*F24/1000</f>
        <v>6.4</v>
      </c>
      <c r="H24" s="68"/>
      <c r="I24" s="16"/>
    </row>
    <row r="25" spans="1:9" ht="13.5">
      <c r="A25" s="86"/>
      <c r="B25" s="90"/>
      <c r="C25" s="6">
        <v>7</v>
      </c>
      <c r="D25" s="104"/>
      <c r="E25" s="46" t="s">
        <v>97</v>
      </c>
      <c r="F25" s="20">
        <v>2100</v>
      </c>
      <c r="G25" s="21">
        <f>C25*F25/1000</f>
        <v>14.7</v>
      </c>
      <c r="H25" s="106"/>
      <c r="I25" s="16"/>
    </row>
    <row r="26" spans="1:9" s="15" customFormat="1" ht="15">
      <c r="A26" s="64" t="s">
        <v>32</v>
      </c>
      <c r="B26" s="64"/>
      <c r="C26" s="11"/>
      <c r="D26" s="11">
        <f>SUM(C21:C25)</f>
        <v>121</v>
      </c>
      <c r="E26" s="55"/>
      <c r="F26" s="12"/>
      <c r="G26" s="12"/>
      <c r="H26" s="13">
        <f>G25+G24+G23+G22+G21</f>
        <v>51.96</v>
      </c>
      <c r="I26" s="16"/>
    </row>
    <row r="27" spans="1:9" ht="13.5">
      <c r="A27" s="77" t="s">
        <v>11</v>
      </c>
      <c r="B27" s="78" t="s">
        <v>15</v>
      </c>
      <c r="C27" s="6">
        <v>540</v>
      </c>
      <c r="D27" s="95"/>
      <c r="E27" s="5" t="s">
        <v>97</v>
      </c>
      <c r="F27" s="7">
        <v>350</v>
      </c>
      <c r="G27" s="8">
        <f aca="true" t="shared" si="1" ref="G27:G35">C27*F27/1000</f>
        <v>189</v>
      </c>
      <c r="H27" s="102"/>
      <c r="I27" s="16"/>
    </row>
    <row r="28" spans="1:9" ht="13.5">
      <c r="A28" s="77"/>
      <c r="B28" s="78"/>
      <c r="C28" s="6">
        <v>7</v>
      </c>
      <c r="D28" s="95"/>
      <c r="E28" s="5" t="s">
        <v>97</v>
      </c>
      <c r="F28" s="7">
        <v>1000</v>
      </c>
      <c r="G28" s="8">
        <f t="shared" si="1"/>
        <v>7</v>
      </c>
      <c r="H28" s="102"/>
      <c r="I28" s="16"/>
    </row>
    <row r="29" spans="1:9" ht="13.5">
      <c r="A29" s="77"/>
      <c r="B29" s="78"/>
      <c r="C29" s="6">
        <v>28</v>
      </c>
      <c r="D29" s="95"/>
      <c r="E29" s="5" t="s">
        <v>33</v>
      </c>
      <c r="F29" s="7">
        <v>750</v>
      </c>
      <c r="G29" s="8">
        <f t="shared" si="1"/>
        <v>21</v>
      </c>
      <c r="H29" s="102"/>
      <c r="I29" s="9"/>
    </row>
    <row r="30" spans="1:9" ht="13.5">
      <c r="A30" s="77"/>
      <c r="B30" s="78"/>
      <c r="C30" s="6">
        <v>25</v>
      </c>
      <c r="D30" s="95"/>
      <c r="E30" s="5" t="s">
        <v>98</v>
      </c>
      <c r="F30" s="7">
        <v>230</v>
      </c>
      <c r="G30" s="8">
        <f t="shared" si="1"/>
        <v>5.75</v>
      </c>
      <c r="H30" s="102"/>
      <c r="I30" s="9"/>
    </row>
    <row r="31" spans="1:9" ht="13.5">
      <c r="A31" s="77"/>
      <c r="B31" s="78"/>
      <c r="C31" s="6">
        <v>21</v>
      </c>
      <c r="D31" s="95"/>
      <c r="E31" s="5" t="s">
        <v>98</v>
      </c>
      <c r="F31" s="7">
        <v>600</v>
      </c>
      <c r="G31" s="8">
        <f t="shared" si="1"/>
        <v>12.6</v>
      </c>
      <c r="H31" s="102"/>
      <c r="I31" s="9"/>
    </row>
    <row r="32" spans="1:9" ht="25.5">
      <c r="A32" s="77"/>
      <c r="B32" s="78"/>
      <c r="C32" s="6">
        <v>1</v>
      </c>
      <c r="D32" s="95"/>
      <c r="E32" s="5" t="s">
        <v>108</v>
      </c>
      <c r="F32" s="7">
        <v>750</v>
      </c>
      <c r="G32" s="8">
        <f t="shared" si="1"/>
        <v>0.75</v>
      </c>
      <c r="H32" s="102"/>
      <c r="I32" s="9"/>
    </row>
    <row r="33" spans="1:9" ht="13.5">
      <c r="A33" s="77"/>
      <c r="B33" s="78"/>
      <c r="C33" s="6">
        <v>4</v>
      </c>
      <c r="D33" s="95"/>
      <c r="E33" s="5" t="s">
        <v>34</v>
      </c>
      <c r="F33" s="7">
        <v>250</v>
      </c>
      <c r="G33" s="8">
        <f t="shared" si="1"/>
        <v>1</v>
      </c>
      <c r="H33" s="102"/>
      <c r="I33" s="9"/>
    </row>
    <row r="34" spans="1:9" ht="16.5" customHeight="1">
      <c r="A34" s="77"/>
      <c r="B34" s="78"/>
      <c r="C34" s="6">
        <v>1</v>
      </c>
      <c r="D34" s="95"/>
      <c r="E34" s="5" t="s">
        <v>68</v>
      </c>
      <c r="F34" s="7">
        <v>225</v>
      </c>
      <c r="G34" s="8">
        <f t="shared" si="1"/>
        <v>0.225</v>
      </c>
      <c r="H34" s="102"/>
      <c r="I34" s="9"/>
    </row>
    <row r="35" spans="1:9" ht="18" customHeight="1">
      <c r="A35" s="77"/>
      <c r="B35" s="78"/>
      <c r="C35" s="6">
        <v>11</v>
      </c>
      <c r="D35" s="95"/>
      <c r="E35" s="5" t="s">
        <v>68</v>
      </c>
      <c r="F35" s="7">
        <v>500</v>
      </c>
      <c r="G35" s="8">
        <f t="shared" si="1"/>
        <v>5.5</v>
      </c>
      <c r="H35" s="102"/>
      <c r="I35" s="9"/>
    </row>
    <row r="36" spans="1:9" s="15" customFormat="1" ht="15">
      <c r="A36" s="64" t="s">
        <v>35</v>
      </c>
      <c r="B36" s="64"/>
      <c r="C36" s="11"/>
      <c r="D36" s="11">
        <f>SUM(C27:C35)</f>
        <v>638</v>
      </c>
      <c r="E36" s="55"/>
      <c r="F36" s="12"/>
      <c r="G36" s="12"/>
      <c r="H36" s="13">
        <f>SUM(G27:G35)</f>
        <v>242.825</v>
      </c>
      <c r="I36" s="14"/>
    </row>
    <row r="37" spans="1:9" ht="13.5">
      <c r="A37" s="77" t="s">
        <v>7</v>
      </c>
      <c r="B37" s="78" t="s">
        <v>15</v>
      </c>
      <c r="C37" s="6">
        <v>25</v>
      </c>
      <c r="D37" s="65"/>
      <c r="E37" s="5" t="s">
        <v>98</v>
      </c>
      <c r="F37" s="7">
        <v>230</v>
      </c>
      <c r="G37" s="8">
        <f>C37*F37/1000</f>
        <v>5.75</v>
      </c>
      <c r="H37" s="75"/>
      <c r="I37" s="9"/>
    </row>
    <row r="38" spans="1:9" ht="13.5">
      <c r="A38" s="77"/>
      <c r="B38" s="78"/>
      <c r="C38" s="6">
        <v>30</v>
      </c>
      <c r="D38" s="66"/>
      <c r="E38" s="5" t="s">
        <v>97</v>
      </c>
      <c r="F38" s="7">
        <v>1500</v>
      </c>
      <c r="G38" s="8">
        <f>C38*F38/1000</f>
        <v>45</v>
      </c>
      <c r="H38" s="103"/>
      <c r="I38" s="9"/>
    </row>
    <row r="39" spans="1:9" ht="26.25" customHeight="1">
      <c r="A39" s="77"/>
      <c r="B39" s="78"/>
      <c r="C39" s="6">
        <v>2</v>
      </c>
      <c r="D39" s="66"/>
      <c r="E39" s="5" t="s">
        <v>62</v>
      </c>
      <c r="F39" s="7">
        <v>1650</v>
      </c>
      <c r="G39" s="8">
        <f>C39*F39/1000</f>
        <v>3.3</v>
      </c>
      <c r="H39" s="103"/>
      <c r="I39" s="9"/>
    </row>
    <row r="40" spans="1:9" ht="25.5">
      <c r="A40" s="77"/>
      <c r="B40" s="78"/>
      <c r="C40" s="6">
        <v>10</v>
      </c>
      <c r="D40" s="104"/>
      <c r="E40" s="5" t="s">
        <v>72</v>
      </c>
      <c r="F40" s="7">
        <v>250</v>
      </c>
      <c r="G40" s="8">
        <f>C40*F40/1000</f>
        <v>2.5</v>
      </c>
      <c r="H40" s="76"/>
      <c r="I40" s="9"/>
    </row>
    <row r="41" spans="1:9" ht="13.5">
      <c r="A41" s="64" t="s">
        <v>36</v>
      </c>
      <c r="B41" s="64"/>
      <c r="C41" s="11"/>
      <c r="D41" s="11">
        <f>SUM(C37:C40)</f>
        <v>67</v>
      </c>
      <c r="E41" s="55"/>
      <c r="F41" s="12"/>
      <c r="G41" s="12"/>
      <c r="H41" s="13">
        <f>G37+G38+G39+G40</f>
        <v>56.55</v>
      </c>
      <c r="I41" s="9"/>
    </row>
    <row r="42" spans="1:9" ht="13.5">
      <c r="A42" s="77" t="s">
        <v>12</v>
      </c>
      <c r="B42" s="78" t="s">
        <v>15</v>
      </c>
      <c r="C42" s="6">
        <v>15</v>
      </c>
      <c r="D42" s="65"/>
      <c r="E42" s="5" t="s">
        <v>98</v>
      </c>
      <c r="F42" s="7">
        <v>600</v>
      </c>
      <c r="G42" s="8">
        <f>C42*F42/1000</f>
        <v>9</v>
      </c>
      <c r="H42" s="75"/>
      <c r="I42" s="9"/>
    </row>
    <row r="43" spans="1:9" ht="13.5">
      <c r="A43" s="77"/>
      <c r="B43" s="78"/>
      <c r="C43" s="6">
        <v>5</v>
      </c>
      <c r="D43" s="66"/>
      <c r="E43" s="5" t="s">
        <v>98</v>
      </c>
      <c r="F43" s="7">
        <v>800</v>
      </c>
      <c r="G43" s="8">
        <f>C43*F43/1000</f>
        <v>4</v>
      </c>
      <c r="H43" s="103"/>
      <c r="I43" s="9"/>
    </row>
    <row r="44" spans="1:9" ht="18" customHeight="1">
      <c r="A44" s="77"/>
      <c r="B44" s="78"/>
      <c r="C44" s="6">
        <v>4</v>
      </c>
      <c r="D44" s="104"/>
      <c r="E44" s="5" t="s">
        <v>62</v>
      </c>
      <c r="F44" s="7">
        <v>1650</v>
      </c>
      <c r="G44" s="8">
        <f>C44*F44/1000</f>
        <v>6.6</v>
      </c>
      <c r="H44" s="76"/>
      <c r="I44" s="9"/>
    </row>
    <row r="45" spans="1:9" s="15" customFormat="1" ht="15">
      <c r="A45" s="64" t="s">
        <v>38</v>
      </c>
      <c r="B45" s="64"/>
      <c r="C45" s="11"/>
      <c r="D45" s="11">
        <f>SUM(C42:C44)</f>
        <v>24</v>
      </c>
      <c r="E45" s="55"/>
      <c r="F45" s="12"/>
      <c r="G45" s="12"/>
      <c r="H45" s="13">
        <f>SUM(G42:G44)</f>
        <v>19.6</v>
      </c>
      <c r="I45" s="14"/>
    </row>
    <row r="46" spans="1:9" s="15" customFormat="1" ht="15">
      <c r="A46" s="77" t="s">
        <v>60</v>
      </c>
      <c r="B46" s="78" t="s">
        <v>15</v>
      </c>
      <c r="C46" s="6">
        <v>24</v>
      </c>
      <c r="D46" s="95"/>
      <c r="E46" s="5" t="s">
        <v>68</v>
      </c>
      <c r="F46" s="7">
        <v>600</v>
      </c>
      <c r="G46" s="8">
        <f aca="true" t="shared" si="2" ref="G46:G52">C46*F46/1000</f>
        <v>14.4</v>
      </c>
      <c r="H46" s="97"/>
      <c r="I46" s="14"/>
    </row>
    <row r="47" spans="1:9" s="15" customFormat="1" ht="15">
      <c r="A47" s="77"/>
      <c r="B47" s="78"/>
      <c r="C47" s="6">
        <v>4</v>
      </c>
      <c r="D47" s="95"/>
      <c r="E47" s="5" t="s">
        <v>69</v>
      </c>
      <c r="F47" s="7">
        <v>600</v>
      </c>
      <c r="G47" s="8">
        <f t="shared" si="2"/>
        <v>2.4</v>
      </c>
      <c r="H47" s="97"/>
      <c r="I47" s="14"/>
    </row>
    <row r="48" spans="1:9" s="15" customFormat="1" ht="15">
      <c r="A48" s="77"/>
      <c r="B48" s="78"/>
      <c r="C48" s="6">
        <v>18</v>
      </c>
      <c r="D48" s="95"/>
      <c r="E48" s="5" t="s">
        <v>104</v>
      </c>
      <c r="F48" s="7">
        <v>800</v>
      </c>
      <c r="G48" s="8">
        <f t="shared" si="2"/>
        <v>14.4</v>
      </c>
      <c r="H48" s="97"/>
      <c r="I48" s="14"/>
    </row>
    <row r="49" spans="1:9" s="17" customFormat="1" ht="25.5">
      <c r="A49" s="77"/>
      <c r="B49" s="78"/>
      <c r="C49" s="6">
        <v>71</v>
      </c>
      <c r="D49" s="95"/>
      <c r="E49" s="5" t="s">
        <v>66</v>
      </c>
      <c r="F49" s="7">
        <v>225</v>
      </c>
      <c r="G49" s="8">
        <f t="shared" si="2"/>
        <v>15.975</v>
      </c>
      <c r="H49" s="97"/>
      <c r="I49" s="9"/>
    </row>
    <row r="50" spans="1:9" ht="13.5">
      <c r="A50" s="77"/>
      <c r="B50" s="78"/>
      <c r="C50" s="6">
        <v>66</v>
      </c>
      <c r="D50" s="95"/>
      <c r="E50" s="5" t="s">
        <v>71</v>
      </c>
      <c r="F50" s="7">
        <v>250</v>
      </c>
      <c r="G50" s="7">
        <f t="shared" si="2"/>
        <v>16.5</v>
      </c>
      <c r="H50" s="97"/>
      <c r="I50" s="18"/>
    </row>
    <row r="51" spans="1:9" ht="25.5">
      <c r="A51" s="77"/>
      <c r="B51" s="78"/>
      <c r="C51" s="6">
        <v>25</v>
      </c>
      <c r="D51" s="95"/>
      <c r="E51" s="5" t="s">
        <v>72</v>
      </c>
      <c r="F51" s="7">
        <v>250</v>
      </c>
      <c r="G51" s="7">
        <f t="shared" si="2"/>
        <v>6.25</v>
      </c>
      <c r="H51" s="97"/>
      <c r="I51" s="18"/>
    </row>
    <row r="52" spans="1:9" ht="13.5">
      <c r="A52" s="77"/>
      <c r="B52" s="78"/>
      <c r="C52" s="6">
        <v>32</v>
      </c>
      <c r="D52" s="95"/>
      <c r="E52" s="5" t="s">
        <v>78</v>
      </c>
      <c r="F52" s="7">
        <v>2000</v>
      </c>
      <c r="G52" s="7">
        <f t="shared" si="2"/>
        <v>64</v>
      </c>
      <c r="H52" s="97"/>
      <c r="I52" s="18"/>
    </row>
    <row r="53" spans="1:9" s="15" customFormat="1" ht="15">
      <c r="A53" s="64" t="s">
        <v>39</v>
      </c>
      <c r="B53" s="64"/>
      <c r="C53" s="11"/>
      <c r="D53" s="11">
        <f>SUM(C46:C52)</f>
        <v>240</v>
      </c>
      <c r="E53" s="55"/>
      <c r="F53" s="12"/>
      <c r="G53" s="12"/>
      <c r="H53" s="13">
        <f>SUM(G46:G52)</f>
        <v>133.925</v>
      </c>
      <c r="I53" s="14"/>
    </row>
    <row r="54" spans="1:9" s="15" customFormat="1" ht="15">
      <c r="A54" s="111" t="s">
        <v>75</v>
      </c>
      <c r="B54" s="78" t="s">
        <v>15</v>
      </c>
      <c r="C54" s="6">
        <v>78</v>
      </c>
      <c r="D54" s="69"/>
      <c r="E54" s="5" t="s">
        <v>97</v>
      </c>
      <c r="F54" s="7">
        <v>1250</v>
      </c>
      <c r="G54" s="8">
        <f>C54*F54/1000</f>
        <v>97.5</v>
      </c>
      <c r="H54" s="79"/>
      <c r="I54" s="14"/>
    </row>
    <row r="55" spans="1:9" s="15" customFormat="1" ht="15">
      <c r="A55" s="111"/>
      <c r="B55" s="78"/>
      <c r="C55" s="6">
        <v>34</v>
      </c>
      <c r="D55" s="71"/>
      <c r="E55" s="5" t="s">
        <v>97</v>
      </c>
      <c r="F55" s="7">
        <v>600</v>
      </c>
      <c r="G55" s="8">
        <f>C55*F55/1000</f>
        <v>20.4</v>
      </c>
      <c r="H55" s="81"/>
      <c r="I55" s="14"/>
    </row>
    <row r="56" spans="1:9" s="15" customFormat="1" ht="15">
      <c r="A56" s="64" t="s">
        <v>40</v>
      </c>
      <c r="B56" s="64"/>
      <c r="C56" s="11"/>
      <c r="D56" s="11">
        <f>SUM(C54:C55)</f>
        <v>112</v>
      </c>
      <c r="E56" s="55"/>
      <c r="F56" s="12"/>
      <c r="G56" s="12"/>
      <c r="H56" s="13">
        <f>G54+G55</f>
        <v>117.9</v>
      </c>
      <c r="I56" s="14"/>
    </row>
    <row r="57" spans="1:9" s="15" customFormat="1" ht="15">
      <c r="A57" s="87" t="s">
        <v>96</v>
      </c>
      <c r="B57" s="89" t="s">
        <v>15</v>
      </c>
      <c r="C57" s="6">
        <v>114</v>
      </c>
      <c r="D57" s="69"/>
      <c r="E57" s="5" t="s">
        <v>74</v>
      </c>
      <c r="F57" s="7">
        <v>1500</v>
      </c>
      <c r="G57" s="8">
        <f>C57*F57/1000</f>
        <v>171</v>
      </c>
      <c r="H57" s="79"/>
      <c r="I57" s="14"/>
    </row>
    <row r="58" spans="1:9" s="15" customFormat="1" ht="15">
      <c r="A58" s="98"/>
      <c r="B58" s="91"/>
      <c r="C58" s="6">
        <v>26</v>
      </c>
      <c r="D58" s="70"/>
      <c r="E58" s="5" t="s">
        <v>104</v>
      </c>
      <c r="F58" s="7">
        <v>850</v>
      </c>
      <c r="G58" s="8">
        <f>C58*F58/1000</f>
        <v>22.1</v>
      </c>
      <c r="H58" s="80"/>
      <c r="I58" s="14"/>
    </row>
    <row r="59" spans="1:9" s="15" customFormat="1" ht="15">
      <c r="A59" s="64" t="s">
        <v>42</v>
      </c>
      <c r="B59" s="64"/>
      <c r="C59" s="11"/>
      <c r="D59" s="11">
        <f>SUM(C57:C58)</f>
        <v>140</v>
      </c>
      <c r="E59" s="55"/>
      <c r="F59" s="12"/>
      <c r="G59" s="12"/>
      <c r="H59" s="13">
        <f>G57+G58</f>
        <v>193.1</v>
      </c>
      <c r="I59" s="14"/>
    </row>
    <row r="60" spans="1:9" s="15" customFormat="1" ht="15">
      <c r="A60" s="60" t="s">
        <v>80</v>
      </c>
      <c r="B60" s="5" t="s">
        <v>15</v>
      </c>
      <c r="C60" s="6">
        <v>92</v>
      </c>
      <c r="D60" s="11"/>
      <c r="E60" s="5" t="s">
        <v>98</v>
      </c>
      <c r="F60" s="7">
        <v>800</v>
      </c>
      <c r="G60" s="8">
        <f>C60*F60/1000</f>
        <v>73.6</v>
      </c>
      <c r="H60" s="13"/>
      <c r="I60" s="14"/>
    </row>
    <row r="61" spans="1:9" s="15" customFormat="1" ht="15">
      <c r="A61" s="64" t="s">
        <v>44</v>
      </c>
      <c r="B61" s="64"/>
      <c r="C61" s="11"/>
      <c r="D61" s="11">
        <f>SUM(C60)</f>
        <v>92</v>
      </c>
      <c r="E61" s="55"/>
      <c r="F61" s="12"/>
      <c r="G61" s="12"/>
      <c r="H61" s="13">
        <f>G60</f>
        <v>73.6</v>
      </c>
      <c r="I61" s="14"/>
    </row>
    <row r="62" spans="1:9" s="15" customFormat="1" ht="25.5">
      <c r="A62" s="84" t="s">
        <v>4</v>
      </c>
      <c r="B62" s="89" t="s">
        <v>15</v>
      </c>
      <c r="C62" s="6">
        <v>12</v>
      </c>
      <c r="D62" s="69"/>
      <c r="E62" s="5" t="s">
        <v>91</v>
      </c>
      <c r="F62" s="7">
        <v>1500</v>
      </c>
      <c r="G62" s="8">
        <f>C62*F62/1000</f>
        <v>18</v>
      </c>
      <c r="H62" s="72"/>
      <c r="I62" s="14"/>
    </row>
    <row r="63" spans="1:9" s="15" customFormat="1" ht="15">
      <c r="A63" s="85"/>
      <c r="B63" s="91"/>
      <c r="C63" s="6">
        <v>3</v>
      </c>
      <c r="D63" s="70"/>
      <c r="E63" s="5" t="s">
        <v>97</v>
      </c>
      <c r="F63" s="7">
        <v>600</v>
      </c>
      <c r="G63" s="8">
        <f>C63*F63/1000</f>
        <v>1.8</v>
      </c>
      <c r="H63" s="73"/>
      <c r="I63" s="14"/>
    </row>
    <row r="64" spans="1:9" s="15" customFormat="1" ht="15">
      <c r="A64" s="86"/>
      <c r="B64" s="90"/>
      <c r="C64" s="6">
        <v>5</v>
      </c>
      <c r="D64" s="71"/>
      <c r="E64" s="5" t="s">
        <v>74</v>
      </c>
      <c r="F64" s="7">
        <v>1500</v>
      </c>
      <c r="G64" s="8">
        <f>C64*F64/1000</f>
        <v>7.5</v>
      </c>
      <c r="H64" s="74"/>
      <c r="I64" s="14"/>
    </row>
    <row r="65" spans="1:9" s="15" customFormat="1" ht="15">
      <c r="A65" s="64" t="s">
        <v>52</v>
      </c>
      <c r="B65" s="64"/>
      <c r="C65" s="11"/>
      <c r="D65" s="11">
        <f>SUM(C62:C64)</f>
        <v>20</v>
      </c>
      <c r="E65" s="55"/>
      <c r="F65" s="12"/>
      <c r="G65" s="12"/>
      <c r="H65" s="13">
        <f>G64+G63+G62</f>
        <v>27.3</v>
      </c>
      <c r="I65" s="14"/>
    </row>
    <row r="66" spans="1:9" s="15" customFormat="1" ht="25.5">
      <c r="A66" s="84" t="s">
        <v>9</v>
      </c>
      <c r="B66" s="89" t="s">
        <v>15</v>
      </c>
      <c r="C66" s="6">
        <v>19</v>
      </c>
      <c r="D66" s="69"/>
      <c r="E66" s="5" t="s">
        <v>62</v>
      </c>
      <c r="F66" s="7">
        <v>1650</v>
      </c>
      <c r="G66" s="8">
        <f>C66*F66/1000</f>
        <v>31.35</v>
      </c>
      <c r="H66" s="79"/>
      <c r="I66" s="14"/>
    </row>
    <row r="67" spans="1:9" s="15" customFormat="1" ht="15">
      <c r="A67" s="86"/>
      <c r="B67" s="90"/>
      <c r="C67" s="6">
        <v>106</v>
      </c>
      <c r="D67" s="71"/>
      <c r="E67" s="5" t="s">
        <v>116</v>
      </c>
      <c r="F67" s="7">
        <v>1600</v>
      </c>
      <c r="G67" s="8">
        <f>C67*F67/1000</f>
        <v>169.6</v>
      </c>
      <c r="H67" s="81"/>
      <c r="I67" s="14"/>
    </row>
    <row r="68" spans="1:9" s="15" customFormat="1" ht="15">
      <c r="A68" s="64" t="s">
        <v>54</v>
      </c>
      <c r="B68" s="64"/>
      <c r="C68" s="11"/>
      <c r="D68" s="11">
        <f>SUM(C66:C67)</f>
        <v>125</v>
      </c>
      <c r="E68" s="55"/>
      <c r="F68" s="12"/>
      <c r="G68" s="12"/>
      <c r="H68" s="13">
        <f>G66+G67</f>
        <v>200.95</v>
      </c>
      <c r="I68" s="14"/>
    </row>
    <row r="69" spans="1:9" s="15" customFormat="1" ht="15">
      <c r="A69" s="60" t="s">
        <v>92</v>
      </c>
      <c r="B69" s="5" t="s">
        <v>15</v>
      </c>
      <c r="C69" s="6">
        <v>24</v>
      </c>
      <c r="D69" s="11"/>
      <c r="E69" s="5" t="s">
        <v>97</v>
      </c>
      <c r="F69" s="7">
        <v>1250</v>
      </c>
      <c r="G69" s="7">
        <f>C69*F69/1000</f>
        <v>30</v>
      </c>
      <c r="H69" s="13"/>
      <c r="I69" s="14"/>
    </row>
    <row r="70" spans="1:9" s="15" customFormat="1" ht="15">
      <c r="A70" s="64" t="s">
        <v>59</v>
      </c>
      <c r="B70" s="64"/>
      <c r="C70" s="6"/>
      <c r="D70" s="11">
        <f>SUM(C69)</f>
        <v>24</v>
      </c>
      <c r="E70" s="5"/>
      <c r="F70" s="7"/>
      <c r="G70" s="7"/>
      <c r="H70" s="13">
        <f>G69</f>
        <v>30</v>
      </c>
      <c r="I70" s="14"/>
    </row>
    <row r="71" spans="1:9" s="15" customFormat="1" ht="15">
      <c r="A71" s="60" t="s">
        <v>119</v>
      </c>
      <c r="B71" s="5" t="s">
        <v>15</v>
      </c>
      <c r="C71" s="6">
        <v>12</v>
      </c>
      <c r="D71" s="11"/>
      <c r="E71" s="5" t="s">
        <v>97</v>
      </c>
      <c r="F71" s="7">
        <v>1500</v>
      </c>
      <c r="G71" s="7">
        <f>C71*F71/1000</f>
        <v>18</v>
      </c>
      <c r="H71" s="13"/>
      <c r="I71" s="14"/>
    </row>
    <row r="72" spans="1:9" s="15" customFormat="1" ht="15">
      <c r="A72" s="64" t="s">
        <v>63</v>
      </c>
      <c r="B72" s="64"/>
      <c r="C72" s="11"/>
      <c r="D72" s="11">
        <f>SUM(C71)</f>
        <v>12</v>
      </c>
      <c r="E72" s="55"/>
      <c r="F72" s="12"/>
      <c r="G72" s="12"/>
      <c r="H72" s="13">
        <f>G71</f>
        <v>18</v>
      </c>
      <c r="I72" s="14"/>
    </row>
    <row r="73" spans="1:9" s="15" customFormat="1" ht="25.5">
      <c r="A73" s="112" t="s">
        <v>120</v>
      </c>
      <c r="B73" s="114" t="s">
        <v>15</v>
      </c>
      <c r="C73" s="6">
        <v>35</v>
      </c>
      <c r="D73" s="65"/>
      <c r="E73" s="5" t="s">
        <v>62</v>
      </c>
      <c r="F73" s="7">
        <v>2000</v>
      </c>
      <c r="G73" s="7">
        <f>C73*F73/1000</f>
        <v>70</v>
      </c>
      <c r="H73" s="79"/>
      <c r="I73" s="14"/>
    </row>
    <row r="74" spans="1:9" s="15" customFormat="1" ht="15">
      <c r="A74" s="113"/>
      <c r="B74" s="115"/>
      <c r="C74" s="6">
        <v>56</v>
      </c>
      <c r="D74" s="104"/>
      <c r="E74" s="46" t="s">
        <v>97</v>
      </c>
      <c r="F74" s="20">
        <v>2100</v>
      </c>
      <c r="G74" s="7">
        <f>C74*F74/1000</f>
        <v>117.6</v>
      </c>
      <c r="H74" s="81"/>
      <c r="I74" s="14"/>
    </row>
    <row r="75" spans="1:9" s="15" customFormat="1" ht="15">
      <c r="A75" s="109" t="s">
        <v>64</v>
      </c>
      <c r="B75" s="110"/>
      <c r="C75" s="48"/>
      <c r="D75" s="40">
        <f>SUM(C73:C74)</f>
        <v>91</v>
      </c>
      <c r="E75" s="4"/>
      <c r="F75" s="41"/>
      <c r="G75" s="42"/>
      <c r="H75" s="45">
        <f>G73+G74</f>
        <v>187.6</v>
      </c>
      <c r="I75" s="14"/>
    </row>
    <row r="76" spans="1:9" s="15" customFormat="1" ht="15">
      <c r="A76" s="117" t="s">
        <v>127</v>
      </c>
      <c r="B76" s="89" t="s">
        <v>15</v>
      </c>
      <c r="C76" s="6">
        <v>1</v>
      </c>
      <c r="D76" s="65"/>
      <c r="E76" s="46" t="s">
        <v>97</v>
      </c>
      <c r="F76" s="20">
        <v>2100</v>
      </c>
      <c r="G76" s="21">
        <f>C76*F76/1000</f>
        <v>2.1</v>
      </c>
      <c r="H76" s="79"/>
      <c r="I76" s="14"/>
    </row>
    <row r="77" spans="1:9" s="15" customFormat="1" ht="25.5">
      <c r="A77" s="118"/>
      <c r="B77" s="90"/>
      <c r="C77" s="6">
        <v>5</v>
      </c>
      <c r="D77" s="104"/>
      <c r="E77" s="46" t="s">
        <v>62</v>
      </c>
      <c r="F77" s="20">
        <v>2000</v>
      </c>
      <c r="G77" s="21">
        <f>C77*F77/1000</f>
        <v>10</v>
      </c>
      <c r="H77" s="81"/>
      <c r="I77" s="14"/>
    </row>
    <row r="78" spans="1:9" s="15" customFormat="1" ht="15">
      <c r="A78" s="64" t="s">
        <v>65</v>
      </c>
      <c r="B78" s="64"/>
      <c r="C78" s="6"/>
      <c r="D78" s="11">
        <f>SUM(C76:C77)</f>
        <v>6</v>
      </c>
      <c r="E78" s="46"/>
      <c r="F78" s="20"/>
      <c r="G78" s="21"/>
      <c r="H78" s="44">
        <f>G76+G77</f>
        <v>12.1</v>
      </c>
      <c r="I78" s="14"/>
    </row>
    <row r="79" spans="1:9" s="15" customFormat="1" ht="15">
      <c r="A79" s="62" t="s">
        <v>67</v>
      </c>
      <c r="B79" s="43" t="s">
        <v>15</v>
      </c>
      <c r="C79" s="6">
        <v>44</v>
      </c>
      <c r="D79" s="6"/>
      <c r="E79" s="46" t="s">
        <v>131</v>
      </c>
      <c r="F79" s="20">
        <v>800</v>
      </c>
      <c r="G79" s="21">
        <f>C79*F79/1000</f>
        <v>35.2</v>
      </c>
      <c r="H79" s="13"/>
      <c r="I79" s="14"/>
    </row>
    <row r="80" spans="1:9" s="15" customFormat="1" ht="15">
      <c r="A80" s="64" t="s">
        <v>83</v>
      </c>
      <c r="B80" s="64"/>
      <c r="C80" s="6"/>
      <c r="D80" s="11">
        <f>SUM(C79)</f>
        <v>44</v>
      </c>
      <c r="E80" s="46"/>
      <c r="F80" s="20"/>
      <c r="G80" s="21"/>
      <c r="H80" s="37">
        <f>G79</f>
        <v>35.2</v>
      </c>
      <c r="I80" s="14"/>
    </row>
    <row r="81" spans="1:9" s="15" customFormat="1" ht="15">
      <c r="A81" s="62" t="s">
        <v>134</v>
      </c>
      <c r="B81" s="43" t="s">
        <v>15</v>
      </c>
      <c r="C81" s="6">
        <v>10</v>
      </c>
      <c r="D81" s="6"/>
      <c r="E81" s="46" t="s">
        <v>97</v>
      </c>
      <c r="F81" s="20">
        <v>1500</v>
      </c>
      <c r="G81" s="21">
        <f>C81*F81/1000</f>
        <v>15</v>
      </c>
      <c r="H81" s="37"/>
      <c r="I81" s="14"/>
    </row>
    <row r="82" spans="1:9" s="15" customFormat="1" ht="15">
      <c r="A82" s="64" t="s">
        <v>76</v>
      </c>
      <c r="B82" s="64"/>
      <c r="C82" s="6"/>
      <c r="D82" s="11">
        <f>SUM(C81)</f>
        <v>10</v>
      </c>
      <c r="E82" s="46"/>
      <c r="F82" s="20"/>
      <c r="G82" s="21"/>
      <c r="H82" s="37">
        <f>G81</f>
        <v>15</v>
      </c>
      <c r="I82" s="14"/>
    </row>
    <row r="83" spans="1:9" s="15" customFormat="1" ht="15">
      <c r="A83" s="131" t="s">
        <v>135</v>
      </c>
      <c r="B83" s="89" t="s">
        <v>15</v>
      </c>
      <c r="C83" s="6">
        <v>23</v>
      </c>
      <c r="D83" s="65"/>
      <c r="E83" s="46" t="s">
        <v>78</v>
      </c>
      <c r="F83" s="20">
        <v>2000</v>
      </c>
      <c r="G83" s="21">
        <f>C83*F83/1000</f>
        <v>46</v>
      </c>
      <c r="H83" s="72"/>
      <c r="I83" s="14"/>
    </row>
    <row r="84" spans="1:9" s="15" customFormat="1" ht="15">
      <c r="A84" s="132"/>
      <c r="B84" s="90"/>
      <c r="C84" s="6">
        <v>7</v>
      </c>
      <c r="D84" s="104"/>
      <c r="E84" s="46" t="s">
        <v>78</v>
      </c>
      <c r="F84" s="20">
        <v>2400</v>
      </c>
      <c r="G84" s="21">
        <f>C84*F84/1000</f>
        <v>16.8</v>
      </c>
      <c r="H84" s="74"/>
      <c r="I84" s="14"/>
    </row>
    <row r="85" spans="1:9" s="15" customFormat="1" ht="15">
      <c r="A85" s="64" t="s">
        <v>77</v>
      </c>
      <c r="B85" s="64"/>
      <c r="C85" s="6"/>
      <c r="D85" s="11">
        <f>SUM(C83:C84)</f>
        <v>30</v>
      </c>
      <c r="E85" s="55"/>
      <c r="F85" s="12"/>
      <c r="G85" s="12"/>
      <c r="H85" s="37">
        <f>G84+G83</f>
        <v>62.8</v>
      </c>
      <c r="I85" s="14"/>
    </row>
    <row r="86" spans="1:9" s="15" customFormat="1" ht="15">
      <c r="A86" s="84" t="s">
        <v>103</v>
      </c>
      <c r="B86" s="119" t="s">
        <v>18</v>
      </c>
      <c r="C86" s="19">
        <v>18</v>
      </c>
      <c r="D86" s="128"/>
      <c r="E86" s="46" t="s">
        <v>105</v>
      </c>
      <c r="F86" s="20">
        <v>2500</v>
      </c>
      <c r="G86" s="20">
        <f>F86*C86/1000</f>
        <v>45</v>
      </c>
      <c r="H86" s="125"/>
      <c r="I86" s="14"/>
    </row>
    <row r="87" spans="1:9" s="15" customFormat="1" ht="15">
      <c r="A87" s="85"/>
      <c r="B87" s="120"/>
      <c r="C87" s="19">
        <v>10</v>
      </c>
      <c r="D87" s="129"/>
      <c r="E87" s="46" t="s">
        <v>78</v>
      </c>
      <c r="F87" s="20">
        <v>2000</v>
      </c>
      <c r="G87" s="20">
        <f>F87*C87/1000</f>
        <v>20</v>
      </c>
      <c r="H87" s="126"/>
      <c r="I87" s="14"/>
    </row>
    <row r="88" spans="1:9" s="15" customFormat="1" ht="15">
      <c r="A88" s="85"/>
      <c r="B88" s="120"/>
      <c r="C88" s="19">
        <v>10</v>
      </c>
      <c r="D88" s="129"/>
      <c r="E88" s="46" t="s">
        <v>104</v>
      </c>
      <c r="F88" s="20">
        <v>850</v>
      </c>
      <c r="G88" s="20">
        <f aca="true" t="shared" si="3" ref="G88:G93">C88*F88/1000</f>
        <v>8.5</v>
      </c>
      <c r="H88" s="126"/>
      <c r="I88" s="14"/>
    </row>
    <row r="89" spans="1:9" s="15" customFormat="1" ht="15">
      <c r="A89" s="85"/>
      <c r="B89" s="120"/>
      <c r="C89" s="19">
        <v>97</v>
      </c>
      <c r="D89" s="129"/>
      <c r="E89" s="46" t="s">
        <v>74</v>
      </c>
      <c r="F89" s="20">
        <v>1500</v>
      </c>
      <c r="G89" s="21">
        <f t="shared" si="3"/>
        <v>145.5</v>
      </c>
      <c r="H89" s="126"/>
      <c r="I89" s="14"/>
    </row>
    <row r="90" spans="1:9" s="15" customFormat="1" ht="15">
      <c r="A90" s="85"/>
      <c r="B90" s="120"/>
      <c r="C90" s="19">
        <v>89</v>
      </c>
      <c r="D90" s="129"/>
      <c r="E90" s="46" t="s">
        <v>104</v>
      </c>
      <c r="F90" s="20">
        <v>2000</v>
      </c>
      <c r="G90" s="20">
        <f t="shared" si="3"/>
        <v>178</v>
      </c>
      <c r="H90" s="126"/>
      <c r="I90" s="14"/>
    </row>
    <row r="91" spans="1:9" s="15" customFormat="1" ht="15">
      <c r="A91" s="85"/>
      <c r="B91" s="120"/>
      <c r="C91" s="19">
        <v>9</v>
      </c>
      <c r="D91" s="129"/>
      <c r="E91" s="46" t="s">
        <v>97</v>
      </c>
      <c r="F91" s="20">
        <v>2100</v>
      </c>
      <c r="G91" s="21">
        <f t="shared" si="3"/>
        <v>18.9</v>
      </c>
      <c r="H91" s="126"/>
      <c r="I91" s="14"/>
    </row>
    <row r="92" spans="1:9" s="15" customFormat="1" ht="15">
      <c r="A92" s="85"/>
      <c r="B92" s="120"/>
      <c r="C92" s="19">
        <v>14</v>
      </c>
      <c r="D92" s="129"/>
      <c r="E92" s="46" t="s">
        <v>117</v>
      </c>
      <c r="F92" s="20">
        <v>1000</v>
      </c>
      <c r="G92" s="21">
        <f t="shared" si="3"/>
        <v>14</v>
      </c>
      <c r="H92" s="126"/>
      <c r="I92" s="14"/>
    </row>
    <row r="93" spans="1:9" s="15" customFormat="1" ht="15">
      <c r="A93" s="85"/>
      <c r="B93" s="120"/>
      <c r="C93" s="19">
        <v>19</v>
      </c>
      <c r="D93" s="129"/>
      <c r="E93" s="46" t="s">
        <v>128</v>
      </c>
      <c r="F93" s="20">
        <v>2000</v>
      </c>
      <c r="G93" s="21">
        <f t="shared" si="3"/>
        <v>38</v>
      </c>
      <c r="H93" s="126"/>
      <c r="I93" s="14"/>
    </row>
    <row r="94" spans="1:9" s="15" customFormat="1" ht="15">
      <c r="A94" s="86"/>
      <c r="B94" s="121"/>
      <c r="C94" s="19">
        <v>14</v>
      </c>
      <c r="D94" s="130"/>
      <c r="E94" s="46" t="s">
        <v>143</v>
      </c>
      <c r="F94" s="20">
        <v>2050</v>
      </c>
      <c r="G94" s="21">
        <f>C94*F94/1000</f>
        <v>28.7</v>
      </c>
      <c r="H94" s="127"/>
      <c r="I94" s="14"/>
    </row>
    <row r="95" spans="1:9" s="15" customFormat="1" ht="15">
      <c r="A95" s="116" t="s">
        <v>81</v>
      </c>
      <c r="B95" s="116"/>
      <c r="C95" s="22"/>
      <c r="D95" s="22">
        <f>SUM(C86:C94)</f>
        <v>280</v>
      </c>
      <c r="E95" s="56"/>
      <c r="F95" s="23"/>
      <c r="G95" s="23"/>
      <c r="H95" s="1">
        <f>G86+G87+G88+G89+G90+G91+G92+G93+G94</f>
        <v>496.59999999999997</v>
      </c>
      <c r="I95" s="14"/>
    </row>
    <row r="96" spans="1:9" ht="13.5">
      <c r="A96" s="84" t="s">
        <v>37</v>
      </c>
      <c r="B96" s="89" t="s">
        <v>18</v>
      </c>
      <c r="C96" s="6">
        <v>8</v>
      </c>
      <c r="D96" s="65"/>
      <c r="E96" s="5" t="s">
        <v>98</v>
      </c>
      <c r="F96" s="7">
        <v>230</v>
      </c>
      <c r="G96" s="8">
        <f aca="true" t="shared" si="4" ref="G96:G102">C96*F96/1000</f>
        <v>1.84</v>
      </c>
      <c r="H96" s="122"/>
      <c r="I96" s="9" t="s">
        <v>22</v>
      </c>
    </row>
    <row r="97" spans="1:9" ht="13.5">
      <c r="A97" s="85"/>
      <c r="B97" s="91"/>
      <c r="C97" s="6">
        <v>14</v>
      </c>
      <c r="D97" s="66"/>
      <c r="E97" s="5" t="s">
        <v>98</v>
      </c>
      <c r="F97" s="7">
        <v>230</v>
      </c>
      <c r="G97" s="8">
        <f t="shared" si="4"/>
        <v>3.22</v>
      </c>
      <c r="H97" s="123"/>
      <c r="I97" s="9"/>
    </row>
    <row r="98" spans="1:9" ht="13.5">
      <c r="A98" s="85"/>
      <c r="B98" s="91"/>
      <c r="C98" s="6">
        <v>12</v>
      </c>
      <c r="D98" s="66"/>
      <c r="E98" s="5" t="s">
        <v>98</v>
      </c>
      <c r="F98" s="7">
        <v>600</v>
      </c>
      <c r="G98" s="8">
        <f t="shared" si="4"/>
        <v>7.2</v>
      </c>
      <c r="H98" s="123"/>
      <c r="I98" s="9"/>
    </row>
    <row r="99" spans="1:9" ht="13.5">
      <c r="A99" s="85"/>
      <c r="B99" s="91"/>
      <c r="C99" s="6">
        <v>63</v>
      </c>
      <c r="D99" s="66"/>
      <c r="E99" s="5" t="s">
        <v>98</v>
      </c>
      <c r="F99" s="7">
        <v>800</v>
      </c>
      <c r="G99" s="8">
        <f t="shared" si="4"/>
        <v>50.4</v>
      </c>
      <c r="H99" s="123"/>
      <c r="I99" s="9"/>
    </row>
    <row r="100" spans="1:9" ht="13.5">
      <c r="A100" s="85"/>
      <c r="B100" s="91"/>
      <c r="C100" s="6">
        <v>32</v>
      </c>
      <c r="D100" s="66"/>
      <c r="E100" s="5" t="s">
        <v>97</v>
      </c>
      <c r="F100" s="7">
        <v>600</v>
      </c>
      <c r="G100" s="8">
        <f t="shared" si="4"/>
        <v>19.2</v>
      </c>
      <c r="H100" s="123"/>
      <c r="I100" s="9"/>
    </row>
    <row r="101" spans="1:9" ht="13.5">
      <c r="A101" s="85"/>
      <c r="B101" s="91"/>
      <c r="C101" s="6">
        <v>24</v>
      </c>
      <c r="D101" s="66"/>
      <c r="E101" s="5" t="s">
        <v>33</v>
      </c>
      <c r="F101" s="7">
        <v>1650</v>
      </c>
      <c r="G101" s="8">
        <f t="shared" si="4"/>
        <v>39.6</v>
      </c>
      <c r="H101" s="123"/>
      <c r="I101" s="9"/>
    </row>
    <row r="102" spans="1:9" ht="13.5">
      <c r="A102" s="86"/>
      <c r="B102" s="90"/>
      <c r="C102" s="6">
        <v>8</v>
      </c>
      <c r="D102" s="104"/>
      <c r="E102" s="5" t="s">
        <v>97</v>
      </c>
      <c r="F102" s="7">
        <v>1500</v>
      </c>
      <c r="G102" s="8">
        <f t="shared" si="4"/>
        <v>12</v>
      </c>
      <c r="H102" s="124"/>
      <c r="I102" s="9"/>
    </row>
    <row r="103" spans="1:9" s="15" customFormat="1" ht="15">
      <c r="A103" s="64" t="s">
        <v>82</v>
      </c>
      <c r="B103" s="64"/>
      <c r="C103" s="11"/>
      <c r="D103" s="11">
        <f>SUM(C96:C102)</f>
        <v>161</v>
      </c>
      <c r="E103" s="55"/>
      <c r="F103" s="12"/>
      <c r="G103" s="12"/>
      <c r="H103" s="13">
        <f>G102+G101+G100+G99+G98+G97+G96</f>
        <v>133.45999999999998</v>
      </c>
      <c r="I103" s="14"/>
    </row>
    <row r="104" spans="1:9" ht="13.5">
      <c r="A104" s="77" t="s">
        <v>3</v>
      </c>
      <c r="B104" s="78" t="s">
        <v>18</v>
      </c>
      <c r="C104" s="6">
        <v>14</v>
      </c>
      <c r="D104" s="95"/>
      <c r="E104" s="5" t="s">
        <v>98</v>
      </c>
      <c r="F104" s="7">
        <v>600</v>
      </c>
      <c r="G104" s="8">
        <f>C104*F104/1000</f>
        <v>8.4</v>
      </c>
      <c r="H104" s="75"/>
      <c r="I104" s="9"/>
    </row>
    <row r="105" spans="1:9" ht="13.5">
      <c r="A105" s="77"/>
      <c r="B105" s="78"/>
      <c r="C105" s="6">
        <v>51</v>
      </c>
      <c r="D105" s="95"/>
      <c r="E105" s="5" t="s">
        <v>97</v>
      </c>
      <c r="F105" s="7">
        <v>600</v>
      </c>
      <c r="G105" s="8">
        <f>C105*F105/1000</f>
        <v>30.6</v>
      </c>
      <c r="H105" s="103"/>
      <c r="I105" s="9"/>
    </row>
    <row r="106" spans="1:9" ht="13.5">
      <c r="A106" s="77"/>
      <c r="B106" s="78"/>
      <c r="C106" s="6">
        <v>132</v>
      </c>
      <c r="D106" s="95"/>
      <c r="E106" s="5" t="s">
        <v>97</v>
      </c>
      <c r="F106" s="7">
        <v>1250</v>
      </c>
      <c r="G106" s="8">
        <f>C106*F106/1000</f>
        <v>165</v>
      </c>
      <c r="H106" s="103"/>
      <c r="I106" s="9"/>
    </row>
    <row r="107" spans="1:9" ht="13.5">
      <c r="A107" s="77"/>
      <c r="B107" s="78"/>
      <c r="C107" s="6">
        <v>49</v>
      </c>
      <c r="D107" s="95"/>
      <c r="E107" s="5" t="s">
        <v>97</v>
      </c>
      <c r="F107" s="7">
        <v>1500</v>
      </c>
      <c r="G107" s="8">
        <f>C107*F107/1000</f>
        <v>73.5</v>
      </c>
      <c r="H107" s="76"/>
      <c r="I107" s="9"/>
    </row>
    <row r="108" spans="1:9" s="15" customFormat="1" ht="15">
      <c r="A108" s="64" t="s">
        <v>84</v>
      </c>
      <c r="B108" s="64"/>
      <c r="C108" s="11"/>
      <c r="D108" s="11">
        <f>SUM(C104:C107)</f>
        <v>246</v>
      </c>
      <c r="E108" s="55"/>
      <c r="F108" s="12"/>
      <c r="G108" s="12"/>
      <c r="H108" s="13">
        <f>SUM(G104:G107)</f>
        <v>277.5</v>
      </c>
      <c r="I108" s="14"/>
    </row>
    <row r="109" spans="1:9" s="15" customFormat="1" ht="15">
      <c r="A109" s="84" t="s">
        <v>61</v>
      </c>
      <c r="B109" s="89" t="s">
        <v>18</v>
      </c>
      <c r="C109" s="6">
        <v>102</v>
      </c>
      <c r="D109" s="65"/>
      <c r="E109" s="5" t="s">
        <v>74</v>
      </c>
      <c r="F109" s="7">
        <v>1500</v>
      </c>
      <c r="G109" s="8">
        <f aca="true" t="shared" si="5" ref="G109:G114">C109*F109/1000</f>
        <v>153</v>
      </c>
      <c r="H109" s="72"/>
      <c r="I109" s="14"/>
    </row>
    <row r="110" spans="1:9" s="15" customFormat="1" ht="24.75" customHeight="1">
      <c r="A110" s="85"/>
      <c r="B110" s="91"/>
      <c r="C110" s="6">
        <v>26</v>
      </c>
      <c r="D110" s="66"/>
      <c r="E110" s="5" t="s">
        <v>62</v>
      </c>
      <c r="F110" s="7">
        <v>1650</v>
      </c>
      <c r="G110" s="8">
        <f t="shared" si="5"/>
        <v>42.9</v>
      </c>
      <c r="H110" s="73"/>
      <c r="I110" s="14"/>
    </row>
    <row r="111" spans="1:9" s="15" customFormat="1" ht="25.5">
      <c r="A111" s="85"/>
      <c r="B111" s="91"/>
      <c r="C111" s="6">
        <v>3</v>
      </c>
      <c r="D111" s="66"/>
      <c r="E111" s="5" t="s">
        <v>79</v>
      </c>
      <c r="F111" s="7">
        <v>1650</v>
      </c>
      <c r="G111" s="8">
        <f t="shared" si="5"/>
        <v>4.95</v>
      </c>
      <c r="H111" s="73"/>
      <c r="I111" s="14"/>
    </row>
    <row r="112" spans="1:9" s="15" customFormat="1" ht="15">
      <c r="A112" s="85"/>
      <c r="B112" s="91"/>
      <c r="C112" s="6">
        <v>5</v>
      </c>
      <c r="D112" s="66"/>
      <c r="E112" s="5" t="s">
        <v>129</v>
      </c>
      <c r="F112" s="7">
        <v>250</v>
      </c>
      <c r="G112" s="8">
        <f t="shared" si="5"/>
        <v>1.25</v>
      </c>
      <c r="H112" s="73"/>
      <c r="I112" s="14"/>
    </row>
    <row r="113" spans="1:9" s="15" customFormat="1" ht="15">
      <c r="A113" s="85"/>
      <c r="B113" s="91"/>
      <c r="C113" s="6">
        <v>9</v>
      </c>
      <c r="D113" s="66"/>
      <c r="E113" s="5" t="s">
        <v>128</v>
      </c>
      <c r="F113" s="7">
        <v>2000</v>
      </c>
      <c r="G113" s="8">
        <f t="shared" si="5"/>
        <v>18</v>
      </c>
      <c r="H113" s="73"/>
      <c r="I113" s="14"/>
    </row>
    <row r="114" spans="1:9" s="15" customFormat="1" ht="15">
      <c r="A114" s="86"/>
      <c r="B114" s="90"/>
      <c r="C114" s="6">
        <v>11</v>
      </c>
      <c r="D114" s="104"/>
      <c r="E114" s="5" t="s">
        <v>104</v>
      </c>
      <c r="F114" s="7">
        <v>2000</v>
      </c>
      <c r="G114" s="8">
        <f t="shared" si="5"/>
        <v>22</v>
      </c>
      <c r="H114" s="74"/>
      <c r="I114" s="14"/>
    </row>
    <row r="115" spans="1:9" s="15" customFormat="1" ht="15">
      <c r="A115" s="64" t="s">
        <v>85</v>
      </c>
      <c r="B115" s="64"/>
      <c r="C115" s="11"/>
      <c r="D115" s="11">
        <f>SUM(C109:C114)</f>
        <v>156</v>
      </c>
      <c r="E115" s="55"/>
      <c r="F115" s="12"/>
      <c r="G115" s="12"/>
      <c r="H115" s="13">
        <f>G111+G110+G109+G112+G113+G114</f>
        <v>242.1</v>
      </c>
      <c r="I115" s="14"/>
    </row>
    <row r="116" spans="1:9" s="15" customFormat="1" ht="15">
      <c r="A116" s="84" t="s">
        <v>99</v>
      </c>
      <c r="B116" s="89" t="s">
        <v>18</v>
      </c>
      <c r="C116" s="6">
        <v>58</v>
      </c>
      <c r="D116" s="69"/>
      <c r="E116" s="5" t="s">
        <v>104</v>
      </c>
      <c r="F116" s="7">
        <v>850</v>
      </c>
      <c r="G116" s="7">
        <f>C116*F116/1000</f>
        <v>49.3</v>
      </c>
      <c r="H116" s="79"/>
      <c r="I116" s="14"/>
    </row>
    <row r="117" spans="1:9" s="15" customFormat="1" ht="15">
      <c r="A117" s="85"/>
      <c r="B117" s="91"/>
      <c r="C117" s="6">
        <v>2</v>
      </c>
      <c r="D117" s="70"/>
      <c r="E117" s="5" t="s">
        <v>104</v>
      </c>
      <c r="F117" s="7">
        <v>2000</v>
      </c>
      <c r="G117" s="7">
        <f>C117*F117/1000</f>
        <v>4</v>
      </c>
      <c r="H117" s="80"/>
      <c r="I117" s="14"/>
    </row>
    <row r="118" spans="1:9" s="15" customFormat="1" ht="15">
      <c r="A118" s="85"/>
      <c r="B118" s="91"/>
      <c r="C118" s="6">
        <v>2</v>
      </c>
      <c r="D118" s="70"/>
      <c r="E118" s="5" t="s">
        <v>97</v>
      </c>
      <c r="F118" s="7">
        <v>2100</v>
      </c>
      <c r="G118" s="7">
        <f>C118*F118/1000</f>
        <v>4.2</v>
      </c>
      <c r="H118" s="80"/>
      <c r="I118" s="14"/>
    </row>
    <row r="119" spans="1:9" s="15" customFormat="1" ht="15">
      <c r="A119" s="86"/>
      <c r="B119" s="90"/>
      <c r="C119" s="6">
        <v>37</v>
      </c>
      <c r="D119" s="71"/>
      <c r="E119" s="5" t="s">
        <v>128</v>
      </c>
      <c r="F119" s="7">
        <v>2000</v>
      </c>
      <c r="G119" s="7">
        <f>C119*F119/1000</f>
        <v>74</v>
      </c>
      <c r="H119" s="81"/>
      <c r="I119" s="14"/>
    </row>
    <row r="120" spans="1:9" s="15" customFormat="1" ht="15">
      <c r="A120" s="64" t="s">
        <v>93</v>
      </c>
      <c r="B120" s="64"/>
      <c r="C120" s="11"/>
      <c r="D120" s="11">
        <f>SUM(C116:C119)</f>
        <v>99</v>
      </c>
      <c r="E120" s="55"/>
      <c r="F120" s="12"/>
      <c r="G120" s="12"/>
      <c r="H120" s="13">
        <f>G116+G117+G118+G119</f>
        <v>131.5</v>
      </c>
      <c r="I120" s="14"/>
    </row>
    <row r="121" spans="1:9" s="15" customFormat="1" ht="15">
      <c r="A121" s="60" t="s">
        <v>109</v>
      </c>
      <c r="B121" s="5" t="s">
        <v>18</v>
      </c>
      <c r="C121" s="6">
        <v>18</v>
      </c>
      <c r="D121" s="11"/>
      <c r="E121" s="5" t="s">
        <v>97</v>
      </c>
      <c r="F121" s="7">
        <v>2100</v>
      </c>
      <c r="G121" s="8">
        <f>C121*F121/1000</f>
        <v>37.8</v>
      </c>
      <c r="H121" s="13"/>
      <c r="I121" s="14"/>
    </row>
    <row r="122" spans="1:9" s="15" customFormat="1" ht="15">
      <c r="A122" s="64" t="s">
        <v>95</v>
      </c>
      <c r="B122" s="64"/>
      <c r="C122" s="6"/>
      <c r="D122" s="11">
        <f>SUM(C121)</f>
        <v>18</v>
      </c>
      <c r="E122" s="55"/>
      <c r="F122" s="12"/>
      <c r="G122" s="8"/>
      <c r="H122" s="13">
        <f>G121</f>
        <v>37.8</v>
      </c>
      <c r="I122" s="14"/>
    </row>
    <row r="123" spans="1:9" s="15" customFormat="1" ht="15">
      <c r="A123" s="60" t="s">
        <v>146</v>
      </c>
      <c r="B123" s="5" t="s">
        <v>18</v>
      </c>
      <c r="C123" s="6">
        <v>9</v>
      </c>
      <c r="D123" s="11"/>
      <c r="E123" s="5" t="s">
        <v>97</v>
      </c>
      <c r="F123" s="7">
        <v>2100</v>
      </c>
      <c r="G123" s="8">
        <f>C123*F123/1000</f>
        <v>18.9</v>
      </c>
      <c r="H123" s="13"/>
      <c r="I123" s="14"/>
    </row>
    <row r="124" spans="1:9" s="15" customFormat="1" ht="15">
      <c r="A124" s="64" t="s">
        <v>100</v>
      </c>
      <c r="B124" s="64"/>
      <c r="C124" s="6"/>
      <c r="D124" s="11">
        <f>SUM(C123)</f>
        <v>9</v>
      </c>
      <c r="E124" s="55"/>
      <c r="F124" s="12"/>
      <c r="G124" s="8"/>
      <c r="H124" s="13">
        <f>G123</f>
        <v>18.9</v>
      </c>
      <c r="I124" s="14"/>
    </row>
    <row r="125" spans="1:9" s="15" customFormat="1" ht="15">
      <c r="A125" s="60" t="s">
        <v>111</v>
      </c>
      <c r="B125" s="5" t="s">
        <v>18</v>
      </c>
      <c r="C125" s="6">
        <v>15</v>
      </c>
      <c r="D125" s="11"/>
      <c r="E125" s="5" t="s">
        <v>97</v>
      </c>
      <c r="F125" s="7">
        <v>2100</v>
      </c>
      <c r="G125" s="8">
        <f>C125*F125/1000</f>
        <v>31.5</v>
      </c>
      <c r="H125" s="13"/>
      <c r="I125" s="14"/>
    </row>
    <row r="126" spans="1:9" s="15" customFormat="1" ht="15">
      <c r="A126" s="64" t="s">
        <v>102</v>
      </c>
      <c r="B126" s="64"/>
      <c r="C126" s="6"/>
      <c r="D126" s="11">
        <f>SUM(C125)</f>
        <v>15</v>
      </c>
      <c r="E126" s="5"/>
      <c r="F126" s="7"/>
      <c r="G126" s="8"/>
      <c r="H126" s="13">
        <f>G125</f>
        <v>31.5</v>
      </c>
      <c r="I126" s="14"/>
    </row>
    <row r="127" spans="1:9" s="15" customFormat="1" ht="15">
      <c r="A127" s="60" t="s">
        <v>144</v>
      </c>
      <c r="B127" s="5" t="s">
        <v>18</v>
      </c>
      <c r="C127" s="6">
        <v>28</v>
      </c>
      <c r="D127" s="11"/>
      <c r="E127" s="5" t="s">
        <v>97</v>
      </c>
      <c r="F127" s="7">
        <v>2100</v>
      </c>
      <c r="G127" s="8">
        <f>C127*F127/1000</f>
        <v>58.8</v>
      </c>
      <c r="H127" s="13"/>
      <c r="I127" s="14"/>
    </row>
    <row r="128" spans="1:9" s="15" customFormat="1" ht="15">
      <c r="A128" s="64" t="s">
        <v>110</v>
      </c>
      <c r="B128" s="64"/>
      <c r="C128" s="6"/>
      <c r="D128" s="11">
        <f>SUM(C127)</f>
        <v>28</v>
      </c>
      <c r="E128" s="5"/>
      <c r="F128" s="7"/>
      <c r="G128" s="8"/>
      <c r="H128" s="13">
        <f>G127</f>
        <v>58.8</v>
      </c>
      <c r="I128" s="14"/>
    </row>
    <row r="129" spans="1:9" s="15" customFormat="1" ht="15">
      <c r="A129" s="59" t="s">
        <v>130</v>
      </c>
      <c r="B129" s="5" t="s">
        <v>18</v>
      </c>
      <c r="C129" s="6">
        <v>24</v>
      </c>
      <c r="D129" s="11"/>
      <c r="E129" s="5" t="s">
        <v>74</v>
      </c>
      <c r="F129" s="7">
        <v>1500</v>
      </c>
      <c r="G129" s="8">
        <f>C129*F129/1000</f>
        <v>36</v>
      </c>
      <c r="H129" s="13"/>
      <c r="I129" s="14"/>
    </row>
    <row r="130" spans="1:9" s="15" customFormat="1" ht="15">
      <c r="A130" s="64" t="s">
        <v>112</v>
      </c>
      <c r="B130" s="64"/>
      <c r="C130" s="6"/>
      <c r="D130" s="11">
        <f>SUM(C129)</f>
        <v>24</v>
      </c>
      <c r="E130" s="5"/>
      <c r="F130" s="7"/>
      <c r="G130" s="8"/>
      <c r="H130" s="13">
        <f>G129</f>
        <v>36</v>
      </c>
      <c r="I130" s="14"/>
    </row>
    <row r="131" spans="1:9" s="15" customFormat="1" ht="15">
      <c r="A131" s="87" t="s">
        <v>132</v>
      </c>
      <c r="B131" s="89" t="s">
        <v>18</v>
      </c>
      <c r="C131" s="6">
        <v>27</v>
      </c>
      <c r="D131" s="11"/>
      <c r="E131" s="5" t="s">
        <v>128</v>
      </c>
      <c r="F131" s="7">
        <v>2000</v>
      </c>
      <c r="G131" s="8">
        <f>C131*F131/1000</f>
        <v>54</v>
      </c>
      <c r="H131" s="72"/>
      <c r="I131" s="14"/>
    </row>
    <row r="132" spans="1:9" s="15" customFormat="1" ht="15">
      <c r="A132" s="88"/>
      <c r="B132" s="90"/>
      <c r="C132" s="6">
        <v>1</v>
      </c>
      <c r="D132" s="11"/>
      <c r="E132" s="5" t="s">
        <v>104</v>
      </c>
      <c r="F132" s="7">
        <v>2000</v>
      </c>
      <c r="G132" s="8">
        <f>C132*F132/1000</f>
        <v>2</v>
      </c>
      <c r="H132" s="74"/>
      <c r="I132" s="14"/>
    </row>
    <row r="133" spans="1:9" s="15" customFormat="1" ht="15">
      <c r="A133" s="64" t="s">
        <v>115</v>
      </c>
      <c r="B133" s="64"/>
      <c r="C133" s="6"/>
      <c r="D133" s="11">
        <f>SUM(C131:C132)</f>
        <v>28</v>
      </c>
      <c r="E133" s="55"/>
      <c r="F133" s="12"/>
      <c r="G133" s="8"/>
      <c r="H133" s="13">
        <f>G131+G132</f>
        <v>56</v>
      </c>
      <c r="I133" s="14"/>
    </row>
    <row r="134" spans="1:9" s="15" customFormat="1" ht="15">
      <c r="A134" s="84" t="s">
        <v>122</v>
      </c>
      <c r="B134" s="89" t="s">
        <v>16</v>
      </c>
      <c r="C134" s="6">
        <v>30</v>
      </c>
      <c r="D134" s="69"/>
      <c r="E134" s="5" t="s">
        <v>104</v>
      </c>
      <c r="F134" s="7">
        <v>850</v>
      </c>
      <c r="G134" s="7">
        <f>C134*F134/1000</f>
        <v>25.5</v>
      </c>
      <c r="H134" s="72"/>
      <c r="I134" s="14"/>
    </row>
    <row r="135" spans="1:9" s="15" customFormat="1" ht="15">
      <c r="A135" s="85"/>
      <c r="B135" s="91"/>
      <c r="C135" s="47">
        <v>18</v>
      </c>
      <c r="D135" s="70"/>
      <c r="E135" s="5" t="s">
        <v>128</v>
      </c>
      <c r="F135" s="7">
        <v>2000</v>
      </c>
      <c r="G135" s="7">
        <f>C135*F135/1000</f>
        <v>36</v>
      </c>
      <c r="H135" s="73"/>
      <c r="I135" s="14"/>
    </row>
    <row r="136" spans="1:9" s="15" customFormat="1" ht="15">
      <c r="A136" s="86"/>
      <c r="B136" s="90"/>
      <c r="C136" s="47">
        <v>3</v>
      </c>
      <c r="D136" s="71"/>
      <c r="E136" s="5" t="s">
        <v>78</v>
      </c>
      <c r="F136" s="7">
        <v>2000</v>
      </c>
      <c r="G136" s="7">
        <f>C136*F136/1000</f>
        <v>6</v>
      </c>
      <c r="H136" s="74"/>
      <c r="I136" s="14"/>
    </row>
    <row r="137" spans="1:9" s="15" customFormat="1" ht="15">
      <c r="A137" s="64" t="s">
        <v>118</v>
      </c>
      <c r="B137" s="64"/>
      <c r="C137" s="39"/>
      <c r="D137" s="11">
        <f>SUM(C134:C136)</f>
        <v>51</v>
      </c>
      <c r="E137" s="55"/>
      <c r="F137" s="12"/>
      <c r="G137" s="8"/>
      <c r="H137" s="37">
        <f>G136+G135+G134</f>
        <v>67.5</v>
      </c>
      <c r="I137" s="14"/>
    </row>
    <row r="138" spans="1:9" ht="13.5">
      <c r="A138" s="77" t="s">
        <v>5</v>
      </c>
      <c r="B138" s="78" t="s">
        <v>58</v>
      </c>
      <c r="C138" s="6">
        <v>57</v>
      </c>
      <c r="D138" s="95"/>
      <c r="E138" s="5" t="s">
        <v>97</v>
      </c>
      <c r="F138" s="7">
        <v>1000</v>
      </c>
      <c r="G138" s="8">
        <f>C138*F138/1000</f>
        <v>57</v>
      </c>
      <c r="H138" s="75"/>
      <c r="I138" s="9"/>
    </row>
    <row r="139" spans="1:9" ht="13.5">
      <c r="A139" s="77"/>
      <c r="B139" s="78"/>
      <c r="C139" s="6">
        <v>6</v>
      </c>
      <c r="D139" s="95"/>
      <c r="E139" s="5" t="s">
        <v>97</v>
      </c>
      <c r="F139" s="7">
        <v>1250</v>
      </c>
      <c r="G139" s="8">
        <f>C139*F139/1000</f>
        <v>7.5</v>
      </c>
      <c r="H139" s="76"/>
      <c r="I139" s="9"/>
    </row>
    <row r="140" spans="1:9" s="15" customFormat="1" ht="15">
      <c r="A140" s="64" t="s">
        <v>125</v>
      </c>
      <c r="B140" s="64"/>
      <c r="C140" s="11"/>
      <c r="D140" s="11">
        <f>SUM(C138:C139)</f>
        <v>63</v>
      </c>
      <c r="E140" s="55"/>
      <c r="F140" s="12"/>
      <c r="G140" s="12"/>
      <c r="H140" s="13">
        <f>SUM(G138,G139)</f>
        <v>64.5</v>
      </c>
      <c r="I140" s="14"/>
    </row>
    <row r="141" spans="1:9" s="15" customFormat="1" ht="15" customHeight="1">
      <c r="A141" s="84" t="s">
        <v>8</v>
      </c>
      <c r="B141" s="89" t="s">
        <v>113</v>
      </c>
      <c r="C141" s="6">
        <v>24</v>
      </c>
      <c r="D141" s="69"/>
      <c r="E141" s="5" t="s">
        <v>97</v>
      </c>
      <c r="F141" s="7">
        <v>1500</v>
      </c>
      <c r="G141" s="8">
        <f>C141*F141/1000</f>
        <v>36</v>
      </c>
      <c r="H141" s="79"/>
      <c r="I141" s="14"/>
    </row>
    <row r="142" spans="1:9" s="15" customFormat="1" ht="15">
      <c r="A142" s="85"/>
      <c r="B142" s="91"/>
      <c r="C142" s="6">
        <v>65</v>
      </c>
      <c r="D142" s="70"/>
      <c r="E142" s="5" t="s">
        <v>98</v>
      </c>
      <c r="F142" s="7">
        <v>800</v>
      </c>
      <c r="G142" s="8">
        <f>C142*F142/1000</f>
        <v>52</v>
      </c>
      <c r="H142" s="80"/>
      <c r="I142" s="14"/>
    </row>
    <row r="143" spans="1:9" s="15" customFormat="1" ht="15">
      <c r="A143" s="85"/>
      <c r="B143" s="91"/>
      <c r="C143" s="6">
        <v>2</v>
      </c>
      <c r="D143" s="70"/>
      <c r="E143" s="5" t="s">
        <v>97</v>
      </c>
      <c r="F143" s="7">
        <v>2100</v>
      </c>
      <c r="G143" s="8">
        <f>C143*F143/1000</f>
        <v>4.2</v>
      </c>
      <c r="H143" s="80"/>
      <c r="I143" s="14"/>
    </row>
    <row r="144" spans="1:9" s="15" customFormat="1" ht="15">
      <c r="A144" s="86"/>
      <c r="B144" s="90"/>
      <c r="C144" s="6">
        <v>55</v>
      </c>
      <c r="D144" s="71"/>
      <c r="E144" s="5" t="s">
        <v>104</v>
      </c>
      <c r="F144" s="7">
        <v>850</v>
      </c>
      <c r="G144" s="8">
        <f>C144*F144/1000</f>
        <v>46.75</v>
      </c>
      <c r="H144" s="81"/>
      <c r="I144" s="14"/>
    </row>
    <row r="145" spans="1:9" s="15" customFormat="1" ht="15">
      <c r="A145" s="64" t="s">
        <v>121</v>
      </c>
      <c r="B145" s="64"/>
      <c r="C145" s="11"/>
      <c r="D145" s="11">
        <f>SUM(C141:C144)</f>
        <v>146</v>
      </c>
      <c r="E145" s="55"/>
      <c r="F145" s="12"/>
      <c r="G145" s="12"/>
      <c r="H145" s="13">
        <f>G141+G142+G143+G144</f>
        <v>138.95</v>
      </c>
      <c r="I145" s="14"/>
    </row>
    <row r="146" spans="1:9" s="15" customFormat="1" ht="15">
      <c r="A146" s="59" t="s">
        <v>6</v>
      </c>
      <c r="B146" s="5" t="s">
        <v>53</v>
      </c>
      <c r="C146" s="6">
        <v>192</v>
      </c>
      <c r="D146" s="6"/>
      <c r="E146" s="5" t="s">
        <v>98</v>
      </c>
      <c r="F146" s="7">
        <v>800</v>
      </c>
      <c r="G146" s="8">
        <f>C146*F146/1000</f>
        <v>153.6</v>
      </c>
      <c r="H146" s="13"/>
      <c r="I146" s="14"/>
    </row>
    <row r="147" spans="1:9" s="15" customFormat="1" ht="15">
      <c r="A147" s="64" t="s">
        <v>123</v>
      </c>
      <c r="B147" s="64"/>
      <c r="C147" s="11"/>
      <c r="D147" s="11">
        <f>SUM(C146)</f>
        <v>192</v>
      </c>
      <c r="E147" s="55"/>
      <c r="F147" s="12"/>
      <c r="G147" s="12"/>
      <c r="H147" s="13">
        <f>SUM(G146)</f>
        <v>153.6</v>
      </c>
      <c r="I147" s="14"/>
    </row>
    <row r="148" spans="1:9" s="15" customFormat="1" ht="15">
      <c r="A148" s="87" t="s">
        <v>148</v>
      </c>
      <c r="B148" s="89" t="s">
        <v>53</v>
      </c>
      <c r="C148" s="6">
        <v>4</v>
      </c>
      <c r="D148" s="69"/>
      <c r="E148" s="5" t="s">
        <v>78</v>
      </c>
      <c r="F148" s="7">
        <v>2625</v>
      </c>
      <c r="G148" s="8">
        <f>C148*F148/1000</f>
        <v>10.5</v>
      </c>
      <c r="H148" s="72"/>
      <c r="I148" s="14"/>
    </row>
    <row r="149" spans="1:9" s="15" customFormat="1" ht="15">
      <c r="A149" s="88"/>
      <c r="B149" s="90"/>
      <c r="C149" s="6">
        <v>8</v>
      </c>
      <c r="D149" s="71"/>
      <c r="E149" s="5" t="s">
        <v>78</v>
      </c>
      <c r="F149" s="7">
        <v>2400</v>
      </c>
      <c r="G149" s="8">
        <f>C149*F149/1000</f>
        <v>19.2</v>
      </c>
      <c r="H149" s="74"/>
      <c r="I149" s="14"/>
    </row>
    <row r="150" spans="1:9" s="15" customFormat="1" ht="15">
      <c r="A150" s="64" t="s">
        <v>126</v>
      </c>
      <c r="B150" s="64"/>
      <c r="C150" s="11"/>
      <c r="D150" s="36">
        <f>SUM(C148:C149)</f>
        <v>12</v>
      </c>
      <c r="E150" s="55"/>
      <c r="F150" s="12"/>
      <c r="G150" s="12"/>
      <c r="H150" s="13">
        <f>SUM(G148:G149)</f>
        <v>29.7</v>
      </c>
      <c r="I150" s="14"/>
    </row>
    <row r="151" spans="1:9" s="15" customFormat="1" ht="15">
      <c r="A151" s="77" t="s">
        <v>47</v>
      </c>
      <c r="B151" s="78" t="s">
        <v>21</v>
      </c>
      <c r="C151" s="6">
        <v>52</v>
      </c>
      <c r="D151" s="69"/>
      <c r="E151" s="5" t="s">
        <v>70</v>
      </c>
      <c r="F151" s="7">
        <v>600</v>
      </c>
      <c r="G151" s="8">
        <f>C151*F151/1000</f>
        <v>31.2</v>
      </c>
      <c r="H151" s="79"/>
      <c r="I151" s="14"/>
    </row>
    <row r="152" spans="1:9" s="15" customFormat="1" ht="15">
      <c r="A152" s="77"/>
      <c r="B152" s="78"/>
      <c r="C152" s="6">
        <v>32</v>
      </c>
      <c r="D152" s="71"/>
      <c r="E152" s="5" t="s">
        <v>71</v>
      </c>
      <c r="F152" s="7">
        <v>250</v>
      </c>
      <c r="G152" s="8">
        <f>C152*F152/1000</f>
        <v>8</v>
      </c>
      <c r="H152" s="81"/>
      <c r="I152" s="14"/>
    </row>
    <row r="153" spans="1:9" s="15" customFormat="1" ht="15">
      <c r="A153" s="64" t="s">
        <v>136</v>
      </c>
      <c r="B153" s="64"/>
      <c r="C153" s="11"/>
      <c r="D153" s="11">
        <f>SUM(C151:C152)</f>
        <v>84</v>
      </c>
      <c r="E153" s="55"/>
      <c r="F153" s="12"/>
      <c r="G153" s="12"/>
      <c r="H153" s="13">
        <f>G151+G152</f>
        <v>39.2</v>
      </c>
      <c r="I153" s="14"/>
    </row>
    <row r="154" spans="1:9" s="15" customFormat="1" ht="15">
      <c r="A154" s="61" t="s">
        <v>124</v>
      </c>
      <c r="B154" s="38" t="s">
        <v>21</v>
      </c>
      <c r="C154" s="6">
        <v>35</v>
      </c>
      <c r="D154" s="36"/>
      <c r="E154" s="5" t="s">
        <v>97</v>
      </c>
      <c r="F154" s="7">
        <v>2100</v>
      </c>
      <c r="G154" s="8">
        <f>C154*F154/1000</f>
        <v>73.5</v>
      </c>
      <c r="H154" s="37"/>
      <c r="I154" s="14"/>
    </row>
    <row r="155" spans="1:9" s="15" customFormat="1" ht="15">
      <c r="A155" s="64" t="s">
        <v>137</v>
      </c>
      <c r="B155" s="64"/>
      <c r="C155" s="6"/>
      <c r="D155" s="36">
        <f>SUM(C154)</f>
        <v>35</v>
      </c>
      <c r="E155" s="5"/>
      <c r="F155" s="7"/>
      <c r="G155" s="8"/>
      <c r="H155" s="37">
        <f>G154</f>
        <v>73.5</v>
      </c>
      <c r="I155" s="14"/>
    </row>
    <row r="156" spans="1:9" s="15" customFormat="1" ht="15">
      <c r="A156" s="58" t="s">
        <v>133</v>
      </c>
      <c r="B156" s="38" t="s">
        <v>21</v>
      </c>
      <c r="C156" s="6">
        <v>40</v>
      </c>
      <c r="D156" s="36"/>
      <c r="E156" s="5" t="s">
        <v>104</v>
      </c>
      <c r="F156" s="7">
        <v>2000</v>
      </c>
      <c r="G156" s="8">
        <f>C156*F156/1000</f>
        <v>80</v>
      </c>
      <c r="H156" s="37"/>
      <c r="I156" s="14"/>
    </row>
    <row r="157" spans="1:9" s="15" customFormat="1" ht="15">
      <c r="A157" s="64" t="s">
        <v>138</v>
      </c>
      <c r="B157" s="64"/>
      <c r="C157" s="11"/>
      <c r="D157" s="36">
        <f>SUM(C156)</f>
        <v>40</v>
      </c>
      <c r="E157" s="55"/>
      <c r="F157" s="12"/>
      <c r="G157" s="12"/>
      <c r="H157" s="37">
        <f>G156</f>
        <v>80</v>
      </c>
      <c r="I157" s="14"/>
    </row>
    <row r="158" spans="1:9" ht="13.5">
      <c r="A158" s="84" t="s">
        <v>1</v>
      </c>
      <c r="B158" s="89" t="s">
        <v>17</v>
      </c>
      <c r="C158" s="6">
        <v>5</v>
      </c>
      <c r="D158" s="65"/>
      <c r="E158" s="5" t="s">
        <v>41</v>
      </c>
      <c r="F158" s="7">
        <v>600</v>
      </c>
      <c r="G158" s="8">
        <f aca="true" t="shared" si="6" ref="G158:G165">C158*F158/1000</f>
        <v>3</v>
      </c>
      <c r="H158" s="75"/>
      <c r="I158" s="9"/>
    </row>
    <row r="159" spans="1:9" ht="13.5">
      <c r="A159" s="85"/>
      <c r="B159" s="91"/>
      <c r="C159" s="6">
        <v>4</v>
      </c>
      <c r="D159" s="66"/>
      <c r="E159" s="5" t="s">
        <v>41</v>
      </c>
      <c r="F159" s="7">
        <v>750</v>
      </c>
      <c r="G159" s="8">
        <f t="shared" si="6"/>
        <v>3</v>
      </c>
      <c r="H159" s="103"/>
      <c r="I159" s="9"/>
    </row>
    <row r="160" spans="1:9" ht="13.5">
      <c r="A160" s="85"/>
      <c r="B160" s="91"/>
      <c r="C160" s="6">
        <v>20</v>
      </c>
      <c r="D160" s="66"/>
      <c r="E160" s="5" t="s">
        <v>33</v>
      </c>
      <c r="F160" s="7">
        <v>750</v>
      </c>
      <c r="G160" s="8">
        <f t="shared" si="6"/>
        <v>15</v>
      </c>
      <c r="H160" s="103"/>
      <c r="I160" s="9"/>
    </row>
    <row r="161" spans="1:9" ht="13.5">
      <c r="A161" s="85"/>
      <c r="B161" s="91"/>
      <c r="C161" s="6">
        <v>23</v>
      </c>
      <c r="D161" s="66"/>
      <c r="E161" s="5" t="s">
        <v>33</v>
      </c>
      <c r="F161" s="7">
        <v>1650</v>
      </c>
      <c r="G161" s="8">
        <f t="shared" si="6"/>
        <v>37.95</v>
      </c>
      <c r="H161" s="103"/>
      <c r="I161" s="9"/>
    </row>
    <row r="162" spans="1:9" ht="13.5">
      <c r="A162" s="85"/>
      <c r="B162" s="91"/>
      <c r="C162" s="6">
        <v>16</v>
      </c>
      <c r="D162" s="66"/>
      <c r="E162" s="5" t="s">
        <v>97</v>
      </c>
      <c r="F162" s="7">
        <v>600</v>
      </c>
      <c r="G162" s="8">
        <f t="shared" si="6"/>
        <v>9.6</v>
      </c>
      <c r="H162" s="103"/>
      <c r="I162" s="9"/>
    </row>
    <row r="163" spans="1:9" ht="13.5">
      <c r="A163" s="85"/>
      <c r="B163" s="91"/>
      <c r="C163" s="6">
        <v>377</v>
      </c>
      <c r="D163" s="66"/>
      <c r="E163" s="5" t="s">
        <v>97</v>
      </c>
      <c r="F163" s="7">
        <v>1250</v>
      </c>
      <c r="G163" s="8">
        <f t="shared" si="6"/>
        <v>471.25</v>
      </c>
      <c r="H163" s="103"/>
      <c r="I163" s="9"/>
    </row>
    <row r="164" spans="1:9" ht="13.5">
      <c r="A164" s="85"/>
      <c r="B164" s="91"/>
      <c r="C164" s="6">
        <v>4</v>
      </c>
      <c r="D164" s="66"/>
      <c r="E164" s="5" t="s">
        <v>97</v>
      </c>
      <c r="F164" s="7">
        <v>1500</v>
      </c>
      <c r="G164" s="8">
        <f t="shared" si="6"/>
        <v>6</v>
      </c>
      <c r="H164" s="103"/>
      <c r="I164" s="9"/>
    </row>
    <row r="165" spans="1:9" ht="13.5">
      <c r="A165" s="86"/>
      <c r="B165" s="90"/>
      <c r="C165" s="6">
        <v>1</v>
      </c>
      <c r="D165" s="104"/>
      <c r="E165" s="5" t="s">
        <v>97</v>
      </c>
      <c r="F165" s="7">
        <v>2100</v>
      </c>
      <c r="G165" s="8">
        <f t="shared" si="6"/>
        <v>2.1</v>
      </c>
      <c r="H165" s="76"/>
      <c r="I165" s="9"/>
    </row>
    <row r="166" spans="1:9" s="15" customFormat="1" ht="15">
      <c r="A166" s="64" t="s">
        <v>139</v>
      </c>
      <c r="B166" s="64"/>
      <c r="C166" s="11"/>
      <c r="D166" s="11">
        <f>SUM(C158:C165)</f>
        <v>450</v>
      </c>
      <c r="E166" s="55"/>
      <c r="F166" s="12"/>
      <c r="G166" s="12"/>
      <c r="H166" s="13">
        <f>G165+G164+G163+G162+G161+G160+G159+G158</f>
        <v>547.9000000000001</v>
      </c>
      <c r="I166" s="14"/>
    </row>
    <row r="167" spans="1:9" s="15" customFormat="1" ht="15">
      <c r="A167" s="60" t="s">
        <v>94</v>
      </c>
      <c r="B167" s="5" t="s">
        <v>17</v>
      </c>
      <c r="C167" s="6">
        <v>16</v>
      </c>
      <c r="D167" s="11"/>
      <c r="E167" s="5" t="s">
        <v>97</v>
      </c>
      <c r="F167" s="7">
        <v>2100</v>
      </c>
      <c r="G167" s="7">
        <f>C167*F167/1000</f>
        <v>33.6</v>
      </c>
      <c r="H167" s="13"/>
      <c r="I167" s="14"/>
    </row>
    <row r="168" spans="1:9" s="15" customFormat="1" ht="15">
      <c r="A168" s="64" t="s">
        <v>140</v>
      </c>
      <c r="B168" s="64"/>
      <c r="C168" s="11"/>
      <c r="D168" s="11">
        <f>SUM(C167)</f>
        <v>16</v>
      </c>
      <c r="E168" s="55"/>
      <c r="F168" s="12"/>
      <c r="G168" s="12"/>
      <c r="H168" s="13">
        <f>G167</f>
        <v>33.6</v>
      </c>
      <c r="I168" s="14"/>
    </row>
    <row r="169" spans="1:9" s="15" customFormat="1" ht="15">
      <c r="A169" s="77" t="s">
        <v>51</v>
      </c>
      <c r="B169" s="78" t="s">
        <v>14</v>
      </c>
      <c r="C169" s="6">
        <v>154</v>
      </c>
      <c r="D169" s="96"/>
      <c r="E169" s="5" t="s">
        <v>97</v>
      </c>
      <c r="F169" s="7">
        <v>1250</v>
      </c>
      <c r="G169" s="8">
        <f>C169*F169/1000</f>
        <v>192.5</v>
      </c>
      <c r="H169" s="97"/>
      <c r="I169" s="14"/>
    </row>
    <row r="170" spans="1:9" s="15" customFormat="1" ht="15">
      <c r="A170" s="77"/>
      <c r="B170" s="78"/>
      <c r="C170" s="6">
        <v>66</v>
      </c>
      <c r="D170" s="96"/>
      <c r="E170" s="5" t="s">
        <v>97</v>
      </c>
      <c r="F170" s="7">
        <v>1500</v>
      </c>
      <c r="G170" s="8">
        <f>C170*F170/1000</f>
        <v>99</v>
      </c>
      <c r="H170" s="97"/>
      <c r="I170" s="14"/>
    </row>
    <row r="171" spans="1:9" s="15" customFormat="1" ht="15">
      <c r="A171" s="77"/>
      <c r="B171" s="78"/>
      <c r="C171" s="6">
        <v>10</v>
      </c>
      <c r="D171" s="96"/>
      <c r="E171" s="5" t="s">
        <v>97</v>
      </c>
      <c r="F171" s="7">
        <v>2100</v>
      </c>
      <c r="G171" s="8">
        <f>C171*F171/1000</f>
        <v>21</v>
      </c>
      <c r="H171" s="97"/>
      <c r="I171" s="14"/>
    </row>
    <row r="172" spans="1:9" s="15" customFormat="1" ht="15">
      <c r="A172" s="64" t="s">
        <v>141</v>
      </c>
      <c r="B172" s="64"/>
      <c r="C172" s="11"/>
      <c r="D172" s="11">
        <f>SUM(C169:C171)</f>
        <v>230</v>
      </c>
      <c r="E172" s="55"/>
      <c r="F172" s="12"/>
      <c r="G172" s="12"/>
      <c r="H172" s="13">
        <f>G169+G170+G171</f>
        <v>312.5</v>
      </c>
      <c r="I172" s="14"/>
    </row>
    <row r="173" spans="1:9" ht="13.5">
      <c r="A173" s="84" t="s">
        <v>43</v>
      </c>
      <c r="B173" s="89" t="s">
        <v>156</v>
      </c>
      <c r="C173" s="6">
        <v>2</v>
      </c>
      <c r="D173" s="65"/>
      <c r="E173" s="5" t="s">
        <v>97</v>
      </c>
      <c r="F173" s="7">
        <v>1000</v>
      </c>
      <c r="G173" s="8">
        <f>C173*F173/1000</f>
        <v>2</v>
      </c>
      <c r="H173" s="89"/>
      <c r="I173" s="9" t="s">
        <v>22</v>
      </c>
    </row>
    <row r="174" spans="1:9" ht="13.5">
      <c r="A174" s="86"/>
      <c r="B174" s="90"/>
      <c r="C174" s="6">
        <v>2</v>
      </c>
      <c r="D174" s="104"/>
      <c r="E174" s="5" t="s">
        <v>117</v>
      </c>
      <c r="F174" s="7">
        <v>1000</v>
      </c>
      <c r="G174" s="8">
        <f>C174*F174/1000</f>
        <v>2</v>
      </c>
      <c r="H174" s="90"/>
      <c r="I174" s="9"/>
    </row>
    <row r="175" spans="1:9" s="15" customFormat="1" ht="15">
      <c r="A175" s="64" t="s">
        <v>142</v>
      </c>
      <c r="B175" s="64"/>
      <c r="C175" s="11"/>
      <c r="D175" s="11">
        <f>SUM(C173:C174)</f>
        <v>4</v>
      </c>
      <c r="E175" s="55"/>
      <c r="F175" s="12"/>
      <c r="G175" s="12"/>
      <c r="H175" s="13">
        <f>G174+G173</f>
        <v>4</v>
      </c>
      <c r="I175" s="14"/>
    </row>
    <row r="176" spans="1:9" s="15" customFormat="1" ht="15">
      <c r="A176" s="84" t="s">
        <v>48</v>
      </c>
      <c r="B176" s="89" t="s">
        <v>19</v>
      </c>
      <c r="C176" s="6">
        <v>13</v>
      </c>
      <c r="D176" s="95"/>
      <c r="E176" s="5" t="s">
        <v>98</v>
      </c>
      <c r="F176" s="7">
        <v>800</v>
      </c>
      <c r="G176" s="8">
        <f>C176*F176/1000</f>
        <v>10.4</v>
      </c>
      <c r="H176" s="97"/>
      <c r="I176" s="14"/>
    </row>
    <row r="177" spans="1:9" s="15" customFormat="1" ht="15">
      <c r="A177" s="86"/>
      <c r="B177" s="90"/>
      <c r="C177" s="6">
        <v>28</v>
      </c>
      <c r="D177" s="95"/>
      <c r="E177" s="5" t="s">
        <v>97</v>
      </c>
      <c r="F177" s="7">
        <v>1500</v>
      </c>
      <c r="G177" s="8">
        <f>C177*F177/1000</f>
        <v>42</v>
      </c>
      <c r="H177" s="97"/>
      <c r="I177" s="14"/>
    </row>
    <row r="178" spans="1:9" s="15" customFormat="1" ht="15">
      <c r="A178" s="64" t="s">
        <v>145</v>
      </c>
      <c r="B178" s="64"/>
      <c r="C178" s="11"/>
      <c r="D178" s="11">
        <f>SUM(C176,C177)</f>
        <v>41</v>
      </c>
      <c r="E178" s="55"/>
      <c r="F178" s="12"/>
      <c r="G178" s="13"/>
      <c r="H178" s="13">
        <f>SUM(G176,G177)</f>
        <v>52.4</v>
      </c>
      <c r="I178" s="14"/>
    </row>
    <row r="179" spans="1:9" s="15" customFormat="1" ht="25.5">
      <c r="A179" s="60" t="s">
        <v>114</v>
      </c>
      <c r="B179" s="5" t="s">
        <v>19</v>
      </c>
      <c r="C179" s="6">
        <v>7</v>
      </c>
      <c r="D179" s="11"/>
      <c r="E179" s="5" t="s">
        <v>97</v>
      </c>
      <c r="F179" s="7">
        <v>2100</v>
      </c>
      <c r="G179" s="8">
        <f>C179*F179/1000</f>
        <v>14.7</v>
      </c>
      <c r="H179" s="13"/>
      <c r="I179" s="14"/>
    </row>
    <row r="180" spans="1:9" s="15" customFormat="1" ht="15">
      <c r="A180" s="64" t="s">
        <v>147</v>
      </c>
      <c r="B180" s="64"/>
      <c r="C180" s="11"/>
      <c r="D180" s="11">
        <f>SUM(C179)</f>
        <v>7</v>
      </c>
      <c r="E180" s="55"/>
      <c r="F180" s="12"/>
      <c r="G180" s="13"/>
      <c r="H180" s="13">
        <v>14.7</v>
      </c>
      <c r="I180" s="14"/>
    </row>
    <row r="181" spans="1:9" s="15" customFormat="1" ht="15">
      <c r="A181" s="59" t="s">
        <v>149</v>
      </c>
      <c r="B181" s="5" t="s">
        <v>150</v>
      </c>
      <c r="C181" s="6">
        <v>20</v>
      </c>
      <c r="D181" s="6"/>
      <c r="E181" s="5" t="s">
        <v>74</v>
      </c>
      <c r="F181" s="7">
        <v>1500</v>
      </c>
      <c r="G181" s="8">
        <f>C181*F181/1000</f>
        <v>30</v>
      </c>
      <c r="H181" s="13"/>
      <c r="I181" s="14"/>
    </row>
    <row r="182" spans="1:9" s="15" customFormat="1" ht="15">
      <c r="A182" s="64" t="s">
        <v>151</v>
      </c>
      <c r="B182" s="64"/>
      <c r="C182" s="11"/>
      <c r="D182" s="11">
        <f>SUM(C181)</f>
        <v>20</v>
      </c>
      <c r="E182" s="55"/>
      <c r="F182" s="12"/>
      <c r="G182" s="8"/>
      <c r="H182" s="13">
        <f>(G181)</f>
        <v>30</v>
      </c>
      <c r="I182" s="14"/>
    </row>
    <row r="183" spans="1:9" s="15" customFormat="1" ht="15">
      <c r="A183" s="60" t="s">
        <v>101</v>
      </c>
      <c r="B183" s="5" t="s">
        <v>20</v>
      </c>
      <c r="C183" s="6">
        <v>133</v>
      </c>
      <c r="D183" s="11"/>
      <c r="E183" s="5" t="s">
        <v>98</v>
      </c>
      <c r="F183" s="7">
        <v>800</v>
      </c>
      <c r="G183" s="8">
        <f>C183*F183/1000</f>
        <v>106.4</v>
      </c>
      <c r="H183" s="13"/>
      <c r="I183" s="14"/>
    </row>
    <row r="184" spans="1:9" s="15" customFormat="1" ht="15">
      <c r="A184" s="64" t="s">
        <v>152</v>
      </c>
      <c r="B184" s="64"/>
      <c r="C184" s="11"/>
      <c r="D184" s="11">
        <f>SUM(C183)</f>
        <v>133</v>
      </c>
      <c r="E184" s="55"/>
      <c r="F184" s="12"/>
      <c r="G184" s="8"/>
      <c r="H184" s="13">
        <f>G183</f>
        <v>106.4</v>
      </c>
      <c r="I184" s="14"/>
    </row>
    <row r="185" spans="1:9" s="15" customFormat="1" ht="15">
      <c r="A185" s="59" t="s">
        <v>154</v>
      </c>
      <c r="B185" s="63" t="s">
        <v>49</v>
      </c>
      <c r="C185" s="6">
        <v>10</v>
      </c>
      <c r="D185" s="11"/>
      <c r="E185" s="5" t="s">
        <v>155</v>
      </c>
      <c r="F185" s="7">
        <v>2100</v>
      </c>
      <c r="G185" s="8">
        <f>C185*F185/1000</f>
        <v>21</v>
      </c>
      <c r="H185" s="13"/>
      <c r="I185" s="14"/>
    </row>
    <row r="186" spans="1:9" s="15" customFormat="1" ht="15">
      <c r="A186" s="64" t="s">
        <v>153</v>
      </c>
      <c r="B186" s="64"/>
      <c r="C186" s="11"/>
      <c r="D186" s="11">
        <v>10</v>
      </c>
      <c r="E186" s="55"/>
      <c r="F186" s="7"/>
      <c r="G186" s="8"/>
      <c r="H186" s="13">
        <f>G185</f>
        <v>21</v>
      </c>
      <c r="I186" s="14"/>
    </row>
    <row r="187" spans="1:9" s="15" customFormat="1" ht="15" customHeight="1">
      <c r="A187" s="59" t="s">
        <v>157</v>
      </c>
      <c r="B187" s="82" t="s">
        <v>158</v>
      </c>
      <c r="C187" s="6">
        <v>38</v>
      </c>
      <c r="D187" s="65"/>
      <c r="E187" s="5" t="s">
        <v>104</v>
      </c>
      <c r="F187" s="7">
        <v>2000</v>
      </c>
      <c r="G187" s="8">
        <f>C187*F187/1000</f>
        <v>76</v>
      </c>
      <c r="H187" s="67"/>
      <c r="I187" s="14"/>
    </row>
    <row r="188" spans="1:9" s="15" customFormat="1" ht="15" customHeight="1">
      <c r="A188" s="59" t="s">
        <v>159</v>
      </c>
      <c r="B188" s="83"/>
      <c r="C188" s="6">
        <v>63</v>
      </c>
      <c r="D188" s="66"/>
      <c r="E188" s="5" t="s">
        <v>104</v>
      </c>
      <c r="F188" s="7">
        <v>2000</v>
      </c>
      <c r="G188" s="8">
        <f>C188*F188/1000</f>
        <v>126</v>
      </c>
      <c r="H188" s="68"/>
      <c r="I188" s="14"/>
    </row>
    <row r="189" spans="1:9" s="15" customFormat="1" ht="15" customHeight="1">
      <c r="A189" s="64" t="s">
        <v>160</v>
      </c>
      <c r="B189" s="64"/>
      <c r="C189" s="6"/>
      <c r="D189" s="11">
        <f>C187+C188</f>
        <v>101</v>
      </c>
      <c r="E189" s="5"/>
      <c r="F189" s="7"/>
      <c r="G189" s="8"/>
      <c r="H189" s="13">
        <f>G187+G188</f>
        <v>202</v>
      </c>
      <c r="I189" s="14"/>
    </row>
    <row r="190" spans="1:13" s="25" customFormat="1" ht="16.5" customHeight="1">
      <c r="A190" s="92" t="s">
        <v>45</v>
      </c>
      <c r="B190" s="92"/>
      <c r="C190" s="92"/>
      <c r="D190" s="11">
        <f>SUM(D10:D186)</f>
        <v>4505</v>
      </c>
      <c r="E190" s="55"/>
      <c r="F190" s="12"/>
      <c r="G190" s="13">
        <f>H10+H20+H26+H36+H41+H45+H53+H56+H59+H61+H65+H68+H70+H72+H75+H78+H80+H82+H85+H95+H103+H108+H115+H120+H122+H124+H126+H128+H130+H133+H137+H140+H145+H147+H150+H153+H155+H157+H166+H168+H172+H175+H178+H180+H182+H184+H186+H189</f>
        <v>5010.709999999999</v>
      </c>
      <c r="H190" s="12" t="s">
        <v>73</v>
      </c>
      <c r="I190" s="24"/>
      <c r="K190" s="54"/>
      <c r="L190" s="54"/>
      <c r="M190" s="54"/>
    </row>
    <row r="191" spans="1:9" ht="14.25">
      <c r="A191" s="93" t="s">
        <v>162</v>
      </c>
      <c r="B191" s="94"/>
      <c r="C191" s="94"/>
      <c r="D191" s="94"/>
      <c r="E191" s="94"/>
      <c r="F191" s="26"/>
      <c r="G191" s="26"/>
      <c r="H191" s="49"/>
      <c r="I191" s="18"/>
    </row>
    <row r="192" spans="1:11" ht="13.5">
      <c r="A192" s="27"/>
      <c r="B192" s="27"/>
      <c r="C192" s="28"/>
      <c r="D192" s="28"/>
      <c r="E192" s="27"/>
      <c r="F192" s="28"/>
      <c r="G192" s="28"/>
      <c r="H192" s="50"/>
      <c r="K192" s="57"/>
    </row>
    <row r="193" spans="1:9" ht="16.5">
      <c r="A193" s="30"/>
      <c r="B193" s="30"/>
      <c r="C193" s="31"/>
      <c r="D193" s="31"/>
      <c r="E193" s="30"/>
      <c r="F193" s="31" t="s">
        <v>50</v>
      </c>
      <c r="G193" s="31"/>
      <c r="H193" s="51"/>
      <c r="I193" s="32"/>
    </row>
    <row r="194" spans="1:9" ht="16.5">
      <c r="A194" s="33"/>
      <c r="B194" s="33"/>
      <c r="C194" s="34"/>
      <c r="D194" s="34"/>
      <c r="E194" s="33"/>
      <c r="F194" s="34"/>
      <c r="G194" s="34"/>
      <c r="H194" s="52"/>
      <c r="I194" s="32"/>
    </row>
    <row r="195" spans="1:9" ht="16.5">
      <c r="A195" s="33"/>
      <c r="B195" s="33"/>
      <c r="C195" s="34"/>
      <c r="D195" s="34"/>
      <c r="E195" s="33"/>
      <c r="F195" s="34"/>
      <c r="G195" s="34"/>
      <c r="H195" s="52"/>
      <c r="I195" s="32"/>
    </row>
    <row r="196" spans="1:9" ht="16.5">
      <c r="A196" s="33"/>
      <c r="B196" s="33"/>
      <c r="C196" s="34"/>
      <c r="D196" s="34"/>
      <c r="E196" s="33"/>
      <c r="F196" s="34"/>
      <c r="G196" s="34"/>
      <c r="H196" s="52"/>
      <c r="I196" s="32"/>
    </row>
    <row r="197" spans="1:9" ht="16.5">
      <c r="A197" s="33"/>
      <c r="B197" s="33"/>
      <c r="C197" s="34"/>
      <c r="D197" s="34"/>
      <c r="E197" s="33"/>
      <c r="F197" s="34"/>
      <c r="G197" s="34"/>
      <c r="H197" s="52"/>
      <c r="I197" s="32"/>
    </row>
  </sheetData>
  <sheetProtection/>
  <mergeCells count="178">
    <mergeCell ref="D57:D58"/>
    <mergeCell ref="A72:B72"/>
    <mergeCell ref="A65:B65"/>
    <mergeCell ref="A68:B68"/>
    <mergeCell ref="D66:D67"/>
    <mergeCell ref="A66:A67"/>
    <mergeCell ref="B66:B67"/>
    <mergeCell ref="D104:D107"/>
    <mergeCell ref="A120:B120"/>
    <mergeCell ref="A172:B172"/>
    <mergeCell ref="A186:B186"/>
    <mergeCell ref="A176:A177"/>
    <mergeCell ref="B176:B177"/>
    <mergeCell ref="A184:B184"/>
    <mergeCell ref="A180:B180"/>
    <mergeCell ref="A178:B178"/>
    <mergeCell ref="A182:B182"/>
    <mergeCell ref="A82:B82"/>
    <mergeCell ref="H86:H94"/>
    <mergeCell ref="D86:D94"/>
    <mergeCell ref="A85:B85"/>
    <mergeCell ref="A70:B70"/>
    <mergeCell ref="A83:A84"/>
    <mergeCell ref="A86:A94"/>
    <mergeCell ref="D83:D84"/>
    <mergeCell ref="H73:H74"/>
    <mergeCell ref="H76:H77"/>
    <mergeCell ref="D158:D165"/>
    <mergeCell ref="A147:B147"/>
    <mergeCell ref="A141:A144"/>
    <mergeCell ref="B141:B144"/>
    <mergeCell ref="H62:H64"/>
    <mergeCell ref="D62:D64"/>
    <mergeCell ref="B62:B64"/>
    <mergeCell ref="A62:A64"/>
    <mergeCell ref="H66:H67"/>
    <mergeCell ref="B96:B102"/>
    <mergeCell ref="B173:B174"/>
    <mergeCell ref="A140:B140"/>
    <mergeCell ref="A153:B153"/>
    <mergeCell ref="A157:B157"/>
    <mergeCell ref="A158:A165"/>
    <mergeCell ref="B158:B165"/>
    <mergeCell ref="H109:H114"/>
    <mergeCell ref="D109:D114"/>
    <mergeCell ref="H83:H84"/>
    <mergeCell ref="H176:H177"/>
    <mergeCell ref="H169:H171"/>
    <mergeCell ref="H173:H174"/>
    <mergeCell ref="H151:H152"/>
    <mergeCell ref="H158:H165"/>
    <mergeCell ref="H116:H119"/>
    <mergeCell ref="D173:D174"/>
    <mergeCell ref="D76:D77"/>
    <mergeCell ref="D73:D74"/>
    <mergeCell ref="D151:D152"/>
    <mergeCell ref="D96:D102"/>
    <mergeCell ref="H96:H102"/>
    <mergeCell ref="H104:H107"/>
    <mergeCell ref="D141:D144"/>
    <mergeCell ref="H131:H132"/>
    <mergeCell ref="D148:D149"/>
    <mergeCell ref="D138:D139"/>
    <mergeCell ref="A96:A102"/>
    <mergeCell ref="A80:B80"/>
    <mergeCell ref="A73:A74"/>
    <mergeCell ref="B73:B74"/>
    <mergeCell ref="B83:B84"/>
    <mergeCell ref="A95:B95"/>
    <mergeCell ref="A76:A77"/>
    <mergeCell ref="B76:B77"/>
    <mergeCell ref="B86:B94"/>
    <mergeCell ref="A78:B78"/>
    <mergeCell ref="A75:B75"/>
    <mergeCell ref="A45:B45"/>
    <mergeCell ref="A42:A44"/>
    <mergeCell ref="B42:B44"/>
    <mergeCell ref="A46:A52"/>
    <mergeCell ref="B46:B52"/>
    <mergeCell ref="A54:A55"/>
    <mergeCell ref="B54:B55"/>
    <mergeCell ref="A53:B53"/>
    <mergeCell ref="I2:I4"/>
    <mergeCell ref="A10:B10"/>
    <mergeCell ref="A20:B20"/>
    <mergeCell ref="A26:B26"/>
    <mergeCell ref="A2:A4"/>
    <mergeCell ref="B2:B4"/>
    <mergeCell ref="D21:D25"/>
    <mergeCell ref="G2:G4"/>
    <mergeCell ref="H2:H4"/>
    <mergeCell ref="D2:D4"/>
    <mergeCell ref="B27:B35"/>
    <mergeCell ref="H37:H40"/>
    <mergeCell ref="A36:B36"/>
    <mergeCell ref="A37:A40"/>
    <mergeCell ref="B37:B40"/>
    <mergeCell ref="D27:D35"/>
    <mergeCell ref="H27:H35"/>
    <mergeCell ref="H42:H44"/>
    <mergeCell ref="D37:D40"/>
    <mergeCell ref="D42:D44"/>
    <mergeCell ref="A41:B41"/>
    <mergeCell ref="E2:E4"/>
    <mergeCell ref="F2:F4"/>
    <mergeCell ref="H21:H25"/>
    <mergeCell ref="B6:B8"/>
    <mergeCell ref="C2:C4"/>
    <mergeCell ref="A27:A35"/>
    <mergeCell ref="A21:A25"/>
    <mergeCell ref="B21:B25"/>
    <mergeCell ref="D54:D55"/>
    <mergeCell ref="A1:H1"/>
    <mergeCell ref="A11:A19"/>
    <mergeCell ref="B11:B19"/>
    <mergeCell ref="D11:D19"/>
    <mergeCell ref="H11:H19"/>
    <mergeCell ref="D5:D9"/>
    <mergeCell ref="H5:H9"/>
    <mergeCell ref="A6:A8"/>
    <mergeCell ref="D169:D171"/>
    <mergeCell ref="H46:H52"/>
    <mergeCell ref="A56:B56"/>
    <mergeCell ref="A59:B59"/>
    <mergeCell ref="A61:B61"/>
    <mergeCell ref="D46:D52"/>
    <mergeCell ref="A57:A58"/>
    <mergeCell ref="B57:B58"/>
    <mergeCell ref="H54:H55"/>
    <mergeCell ref="H57:H58"/>
    <mergeCell ref="A133:B133"/>
    <mergeCell ref="A191:E191"/>
    <mergeCell ref="A104:A107"/>
    <mergeCell ref="B169:B171"/>
    <mergeCell ref="A168:B168"/>
    <mergeCell ref="D176:D177"/>
    <mergeCell ref="A151:A152"/>
    <mergeCell ref="A155:B155"/>
    <mergeCell ref="B151:B152"/>
    <mergeCell ref="A103:B103"/>
    <mergeCell ref="A108:B108"/>
    <mergeCell ref="A115:B115"/>
    <mergeCell ref="A124:B124"/>
    <mergeCell ref="B116:B119"/>
    <mergeCell ref="B104:B107"/>
    <mergeCell ref="A109:A114"/>
    <mergeCell ref="B109:B114"/>
    <mergeCell ref="A122:B122"/>
    <mergeCell ref="B131:B132"/>
    <mergeCell ref="A145:B145"/>
    <mergeCell ref="A134:A136"/>
    <mergeCell ref="B134:B136"/>
    <mergeCell ref="A137:B137"/>
    <mergeCell ref="A190:C190"/>
    <mergeCell ref="A175:B175"/>
    <mergeCell ref="A169:A171"/>
    <mergeCell ref="A166:B166"/>
    <mergeCell ref="A173:A174"/>
    <mergeCell ref="A138:A139"/>
    <mergeCell ref="B138:B139"/>
    <mergeCell ref="H141:H144"/>
    <mergeCell ref="H148:H149"/>
    <mergeCell ref="B187:B188"/>
    <mergeCell ref="A116:A119"/>
    <mergeCell ref="A150:B150"/>
    <mergeCell ref="A148:A149"/>
    <mergeCell ref="B148:B149"/>
    <mergeCell ref="A131:A132"/>
    <mergeCell ref="A189:B189"/>
    <mergeCell ref="D187:D188"/>
    <mergeCell ref="H187:H188"/>
    <mergeCell ref="D116:D119"/>
    <mergeCell ref="A128:B128"/>
    <mergeCell ref="A130:B130"/>
    <mergeCell ref="A126:B126"/>
    <mergeCell ref="D134:D136"/>
    <mergeCell ref="H134:H136"/>
    <mergeCell ref="H138:H139"/>
  </mergeCells>
  <printOptions horizontalCentered="1" verticalCentered="1"/>
  <pageMargins left="0.3937007874015748" right="0.3937007874015748" top="0.3937007874015748" bottom="0.3937007874015748" header="0" footer="0"/>
  <pageSetup horizontalDpi="600" verticalDpi="600" orientation="portrait" paperSize="9" scale="94" r:id="rId1"/>
  <rowBreaks count="3" manualBreakCount="3">
    <brk id="45" max="255" man="1"/>
    <brk id="85" max="255" man="1"/>
    <brk id="137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Umberkar</dc:creator>
  <cp:keywords/>
  <dc:description/>
  <cp:lastModifiedBy>administrator</cp:lastModifiedBy>
  <cp:lastPrinted>2021-10-05T06:45:09Z</cp:lastPrinted>
  <dcterms:created xsi:type="dcterms:W3CDTF">2003-12-20T06:29:25Z</dcterms:created>
  <dcterms:modified xsi:type="dcterms:W3CDTF">2022-03-31T09:54:34Z</dcterms:modified>
  <cp:category/>
  <cp:version/>
  <cp:contentType/>
  <cp:contentStatus/>
</cp:coreProperties>
</file>